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16" windowWidth="22716" windowHeight="8940" activeTab="1"/>
  </bookViews>
  <sheets>
    <sheet name="Rekapitulace stavby" sheetId="1" r:id="rId1"/>
    <sheet name="506.1 - SO506.1 - Sadové ..." sheetId="2" r:id="rId2"/>
  </sheets>
  <definedNames>
    <definedName name="_xlnm._FilterDatabase" localSheetId="1" hidden="1">'506.1 - SO506.1 - Sadové ...'!$C$119:$K$187</definedName>
    <definedName name="_xlnm.Print_Titles" localSheetId="1">'506.1 - SO506.1 - Sadové ...'!$119:$119</definedName>
    <definedName name="_xlnm.Print_Titles" localSheetId="0">'Rekapitulace stavby'!$92:$92</definedName>
    <definedName name="_xlnm.Print_Area" localSheetId="1">'506.1 - SO506.1 - Sadové ...'!$C$4:$J$76,'506.1 - SO506.1 - Sadové ...'!$C$82:$J$101,'506.1 - SO506.1 - Sadové ...'!$C$107:$K$187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100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T133" i="2"/>
  <c r="R134" i="2"/>
  <c r="R133" i="2"/>
  <c r="P134" i="2"/>
  <c r="P133" i="2"/>
  <c r="BK134" i="2"/>
  <c r="BK133" i="2"/>
  <c r="J133" i="2" s="1"/>
  <c r="J99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F37" i="2"/>
  <c r="BD95" i="1" s="1"/>
  <c r="BD94" i="1" s="1"/>
  <c r="W33" i="1" s="1"/>
  <c r="BH123" i="2"/>
  <c r="BG123" i="2"/>
  <c r="F35" i="2"/>
  <c r="BB95" i="1" s="1"/>
  <c r="BB94" i="1" s="1"/>
  <c r="BF123" i="2"/>
  <c r="J34" i="2" s="1"/>
  <c r="AW95" i="1" s="1"/>
  <c r="T123" i="2"/>
  <c r="T122" i="2"/>
  <c r="T121" i="2" s="1"/>
  <c r="T120" i="2" s="1"/>
  <c r="R123" i="2"/>
  <c r="R122" i="2"/>
  <c r="R121" i="2" s="1"/>
  <c r="R120" i="2" s="1"/>
  <c r="P123" i="2"/>
  <c r="P122" i="2"/>
  <c r="P121" i="2" s="1"/>
  <c r="P120" i="2" s="1"/>
  <c r="AU95" i="1" s="1"/>
  <c r="AU94" i="1" s="1"/>
  <c r="BK123" i="2"/>
  <c r="BK122" i="2" s="1"/>
  <c r="J123" i="2"/>
  <c r="BE123" i="2" s="1"/>
  <c r="F114" i="2"/>
  <c r="E112" i="2"/>
  <c r="F89" i="2"/>
  <c r="E87" i="2"/>
  <c r="J24" i="2"/>
  <c r="E24" i="2"/>
  <c r="J92" i="2" s="1"/>
  <c r="J23" i="2"/>
  <c r="J21" i="2"/>
  <c r="E21" i="2"/>
  <c r="J116" i="2"/>
  <c r="J91" i="2"/>
  <c r="J20" i="2"/>
  <c r="J18" i="2"/>
  <c r="E18" i="2"/>
  <c r="F117" i="2" s="1"/>
  <c r="F92" i="2"/>
  <c r="J17" i="2"/>
  <c r="J15" i="2"/>
  <c r="E15" i="2"/>
  <c r="F116" i="2" s="1"/>
  <c r="J14" i="2"/>
  <c r="J12" i="2"/>
  <c r="J114" i="2" s="1"/>
  <c r="E7" i="2"/>
  <c r="E85" i="2" s="1"/>
  <c r="E110" i="2"/>
  <c r="AS94" i="1"/>
  <c r="L90" i="1"/>
  <c r="AM90" i="1"/>
  <c r="AM89" i="1"/>
  <c r="L89" i="1"/>
  <c r="AM87" i="1"/>
  <c r="L87" i="1"/>
  <c r="L85" i="1"/>
  <c r="L84" i="1"/>
  <c r="F36" i="2" l="1"/>
  <c r="BC95" i="1" s="1"/>
  <c r="BC94" i="1" s="1"/>
  <c r="AY94" i="1" s="1"/>
  <c r="F33" i="2"/>
  <c r="AZ95" i="1" s="1"/>
  <c r="AZ94" i="1" s="1"/>
  <c r="J33" i="2"/>
  <c r="AV95" i="1" s="1"/>
  <c r="AT95" i="1" s="1"/>
  <c r="J122" i="2"/>
  <c r="J98" i="2" s="1"/>
  <c r="BK121" i="2"/>
  <c r="W31" i="1"/>
  <c r="AX94" i="1"/>
  <c r="W32" i="1"/>
  <c r="J89" i="2"/>
  <c r="F91" i="2"/>
  <c r="J117" i="2"/>
  <c r="F34" i="2"/>
  <c r="BA95" i="1" s="1"/>
  <c r="BA94" i="1" s="1"/>
  <c r="J121" i="2" l="1"/>
  <c r="J97" i="2" s="1"/>
  <c r="BK120" i="2"/>
  <c r="J120" i="2" s="1"/>
  <c r="W30" i="1"/>
  <c r="AW94" i="1"/>
  <c r="AK30" i="1" s="1"/>
  <c r="W29" i="1"/>
  <c r="AV94" i="1"/>
  <c r="AT94" i="1" l="1"/>
  <c r="AK29" i="1"/>
  <c r="J96" i="2"/>
  <c r="J30" i="2"/>
  <c r="J39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<sst xmlns="http://schemas.openxmlformats.org/spreadsheetml/2006/main" count="1114" uniqueCount="325">
  <si>
    <t>Export Komplet</t>
  </si>
  <si>
    <t/>
  </si>
  <si>
    <t>2.0</t>
  </si>
  <si>
    <t>False</t>
  </si>
  <si>
    <t>{861fba2b-2d51-4b9f-91df-3b335427425c}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</si>
  <si>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</si>
  <si>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</si>
  <si>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</si>
  <si>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</si>
  <si>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</si>
  <si>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</si>
  <si>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</si>
  <si>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</si>
  <si>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</si>
  <si>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</si>
  <si>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</si>
  <si>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</si>
  <si>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</si>
  <si>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</si>
  <si>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</si>
  <si>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</si>
  <si>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</si>
  <si>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</si>
  <si>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</si>
  <si>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</si>
  <si>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</si>
  <si>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</si>
  <si>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</si>
  <si>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</si>
  <si>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</si>
  <si>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</si>
  <si>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</si>
  <si>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</si>
  <si>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</si>
  <si>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</si>
  <si>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</si>
  <si>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</si>
  <si>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</si>
  <si>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</si>
  <si>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</si>
  <si>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</si>
  <si>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</si>
  <si>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</si>
  <si>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</si>
  <si>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</si>
  <si>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</si>
  <si>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</si>
  <si>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</si>
  <si>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</si>
  <si>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</si>
  <si>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</si>
  <si>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</si>
  <si>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</si>
  <si>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</si>
  <si>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</si>
  <si>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</si>
  <si>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</si>
  <si>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</si>
  <si>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</si>
  <si>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</si>
  <si>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</si>
  <si>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</si>
  <si>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</si>
  <si>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</si>
  <si>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</si>
  <si>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</si>
  <si>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</si>
  <si>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</si>
  <si>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</si>
  <si>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</si>
  <si>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</si>
  <si>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</si>
  <si>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</si>
  <si>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</si>
  <si>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</si>
  <si>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</si>
  <si>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</si>
  <si>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</si>
  <si>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506.1</t>
  </si>
  <si>
    <t>SO506.1 - Sadové úpravy</t>
  </si>
  <si>
    <t>STA</t>
  </si>
  <si>
    <t>1</t>
  </si>
  <si>
    <t>{6d0f3cc4-e67d-4aa4-a434-557ea22429da}</t>
  </si>
  <si>
    <t>2</t>
  </si>
  <si>
    <t>KRYCÍ LIST SOUPISU PRACÍ</t>
  </si>
  <si>
    <t>Objekt:</t>
  </si>
  <si>
    <t>506.1 - SO506.1 - Sadové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</si>
  <si>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</si>
  <si>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</si>
  <si>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</si>
  <si>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</si>
  <si>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</si>
  <si>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</si>
  <si>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101 - Příprava</t>
  </si>
  <si>
    <t xml:space="preserve">    181 - Trávník</t>
  </si>
  <si>
    <t xml:space="preserve">    183 - Strom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</si>
  <si>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</si>
  <si>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</si>
  <si>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</si>
  <si>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</si>
  <si>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</si>
  <si>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</si>
  <si>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</si>
  <si>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</si>
  <si>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</si>
  <si>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</si>
  <si>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</si>
  <si>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</si>
  <si>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</si>
  <si>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</si>
  <si>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</si>
  <si>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</si>
  <si>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101</t>
  </si>
  <si>
    <t>Příprava</t>
  </si>
  <si>
    <t>K</t>
  </si>
  <si>
    <t>181111131</t>
  </si>
  <si>
    <t>Plošná úprava terénu v zemině tř. 1 až 4 s urovnáním povrchu bez doplnění ornice souvislé plochy do 500 m2 při nerovnostech terénu přes 150 do 200 mm v rovině nebo na svahu do 1:5</t>
  </si>
  <si>
    <t>m2</t>
  </si>
  <si>
    <t>CS ÚRS 2019 02</t>
  </si>
  <si>
    <t>4</t>
  </si>
  <si>
    <t>-136569124</t>
  </si>
  <si>
    <t>181301113</t>
  </si>
  <si>
    <t>Rozprostření a urovnání ornice v rovině nebo ve svahu sklonu do 1:5 při souvislé ploše přes 500 m2, tl. vrstvy přes 150 do 200 mm</t>
  </si>
  <si>
    <t>-1321060812</t>
  </si>
  <si>
    <t>3</t>
  </si>
  <si>
    <t>M</t>
  </si>
  <si>
    <t>10364101</t>
  </si>
  <si>
    <t>zemina pro terénní úpravy -  ornice</t>
  </si>
  <si>
    <t>t</t>
  </si>
  <si>
    <t>CS ÚRS 2018 02</t>
  </si>
  <si>
    <t>8</t>
  </si>
  <si>
    <t>-1581394498</t>
  </si>
  <si>
    <t>VV</t>
  </si>
  <si>
    <t>1762*0,2*1,8</t>
  </si>
  <si>
    <t>183402131</t>
  </si>
  <si>
    <t>Rozrušení půdy na hloubku přes 50 do 150 mm souvislé plochy přes 500 m2 v rovině nebo na svahu do 1:5</t>
  </si>
  <si>
    <t>-1946619246</t>
  </si>
  <si>
    <t>5</t>
  </si>
  <si>
    <t>183403153</t>
  </si>
  <si>
    <t>Obdělání půdy  hrabáním v rovině nebo na svahu do 1:5</t>
  </si>
  <si>
    <t>614507429</t>
  </si>
  <si>
    <t>6</t>
  </si>
  <si>
    <t>184802111</t>
  </si>
  <si>
    <t>Chemické odplevelení půdy před založením kultury, trávníku nebo zpevněných ploch  o výměře jednotlivě přes 20 m2 v rovině nebo na svahu do 1:5 postřikem na široko</t>
  </si>
  <si>
    <t>-1758577788</t>
  </si>
  <si>
    <t>1762*2</t>
  </si>
  <si>
    <t>7</t>
  </si>
  <si>
    <t>25234001</t>
  </si>
  <si>
    <t>herbicid totální systémový neselektivní</t>
  </si>
  <si>
    <t>litr</t>
  </si>
  <si>
    <t>-1620306469</t>
  </si>
  <si>
    <t>0,0004*1762*2</t>
  </si>
  <si>
    <t>181</t>
  </si>
  <si>
    <t>Trávník</t>
  </si>
  <si>
    <t>111151121</t>
  </si>
  <si>
    <t>Pokosení trávníku při souvislé ploše do 1000 m2 parkového v rovině nebo svahu do 1:5</t>
  </si>
  <si>
    <t>-1629595914</t>
  </si>
  <si>
    <t>9</t>
  </si>
  <si>
    <t>181411131</t>
  </si>
  <si>
    <t>Založení trávníku na půdě předem připravené plochy do 1000 m2 výsevem včetně utažení parkového v rovině nebo na svahu do 1:5</t>
  </si>
  <si>
    <t>-686558220</t>
  </si>
  <si>
    <t>10</t>
  </si>
  <si>
    <t>00572410</t>
  </si>
  <si>
    <t>osivo směs travní parková</t>
  </si>
  <si>
    <t>kg</t>
  </si>
  <si>
    <t>-1530079613</t>
  </si>
  <si>
    <t>1762/100*2,5</t>
  </si>
  <si>
    <t>11</t>
  </si>
  <si>
    <t>183403161</t>
  </si>
  <si>
    <t>Obdělání půdy  válením v rovině nebo na svahu do 1:5</t>
  </si>
  <si>
    <t>755424638</t>
  </si>
  <si>
    <t>12</t>
  </si>
  <si>
    <t>1848511R</t>
  </si>
  <si>
    <t>Hnojení  - hnojivo průmyslové NPK</t>
  </si>
  <si>
    <t>-1973205004</t>
  </si>
  <si>
    <t>1762*20/1000</t>
  </si>
  <si>
    <t>13</t>
  </si>
  <si>
    <t>1848512R</t>
  </si>
  <si>
    <t xml:space="preserve">Hnojení  - mleté hnojivo </t>
  </si>
  <si>
    <t>152897024</t>
  </si>
  <si>
    <t>0,02/1000*1762</t>
  </si>
  <si>
    <t>14</t>
  </si>
  <si>
    <t>185803211</t>
  </si>
  <si>
    <t>Uválcování trávníku v rovině nebo na svahu do 1:5</t>
  </si>
  <si>
    <t>1651970093</t>
  </si>
  <si>
    <t>183</t>
  </si>
  <si>
    <t>Strom</t>
  </si>
  <si>
    <t>183101214</t>
  </si>
  <si>
    <t>Hloubení jamek pro vysazování rostlin v zemině tř.1 až 4 s výměnou půdy z 50% v rovině nebo na svahu do 1:5, objemu přes 0,05 do 0,125 m3</t>
  </si>
  <si>
    <t>kus</t>
  </si>
  <si>
    <t>-2055739622</t>
  </si>
  <si>
    <t>16</t>
  </si>
  <si>
    <t>183101221</t>
  </si>
  <si>
    <t>Hloubení jamek pro vysazování rostlin v zemině tř.1 až 4 s výměnou půdy z 50% v rovině nebo na svahu do 1:5, objemu přes 0,40 do 1,00 m3</t>
  </si>
  <si>
    <t>1026323086</t>
  </si>
  <si>
    <t>1+3+15</t>
  </si>
  <si>
    <t>17</t>
  </si>
  <si>
    <t>10371500</t>
  </si>
  <si>
    <t>substrát pro výměnu</t>
  </si>
  <si>
    <t>m3</t>
  </si>
  <si>
    <t>375889331</t>
  </si>
  <si>
    <t>0,5*259</t>
  </si>
  <si>
    <t>18</t>
  </si>
  <si>
    <t>184102113</t>
  </si>
  <si>
    <t>Výsadba dřeviny s balem do předem vyhloubené jamky se zalitím  v rovině nebo na svahu do 1:5, při průměru balu přes 300 do 400 mm</t>
  </si>
  <si>
    <t>-1562415205</t>
  </si>
  <si>
    <t>19</t>
  </si>
  <si>
    <t>26500.101</t>
  </si>
  <si>
    <t>Habr Carpinus Betulus v kontejneru h do 1m</t>
  </si>
  <si>
    <t>1976891337</t>
  </si>
  <si>
    <t>39</t>
  </si>
  <si>
    <t>26500.101a</t>
  </si>
  <si>
    <t>Ligustrum vulgare</t>
  </si>
  <si>
    <t>-1073874496</t>
  </si>
  <si>
    <t>41</t>
  </si>
  <si>
    <t>26500.101b</t>
  </si>
  <si>
    <t>Euonymus europaeus</t>
  </si>
  <si>
    <t>-194529209</t>
  </si>
  <si>
    <t>20</t>
  </si>
  <si>
    <t>184102114</t>
  </si>
  <si>
    <t>Výsadba dřeviny s balem do předem vyhloubené jamky se zalitím  v rovině nebo na svahu do 1:5, při průměru balu přes 400 do 500 mm</t>
  </si>
  <si>
    <t>-1148184461</t>
  </si>
  <si>
    <t>26500.102</t>
  </si>
  <si>
    <t>Platan východní "Platan orintalis" obvod kmene 14-16cm</t>
  </si>
  <si>
    <t>1336843130</t>
  </si>
  <si>
    <t>22</t>
  </si>
  <si>
    <t>26500.103</t>
  </si>
  <si>
    <t>habr obecný "Frans Fontaine" obvod kmene 12-14cm</t>
  </si>
  <si>
    <t>2111875307</t>
  </si>
  <si>
    <t>23</t>
  </si>
  <si>
    <t>26500.104</t>
  </si>
  <si>
    <t>Salix sepulclaris d12-14cm</t>
  </si>
  <si>
    <t>-249915243</t>
  </si>
  <si>
    <t>40</t>
  </si>
  <si>
    <t>26500.104a</t>
  </si>
  <si>
    <t>Sequoia sempervirens d12-14cm</t>
  </si>
  <si>
    <t>1626017780</t>
  </si>
  <si>
    <t>42</t>
  </si>
  <si>
    <t>26500.104b</t>
  </si>
  <si>
    <t>Gingko biloba d12-14cm</t>
  </si>
  <si>
    <t>1541594801</t>
  </si>
  <si>
    <t>43</t>
  </si>
  <si>
    <t>26500.104c</t>
  </si>
  <si>
    <t>Saphora japonica d12-14cm</t>
  </si>
  <si>
    <t>-115785734</t>
  </si>
  <si>
    <t>44</t>
  </si>
  <si>
    <t>26500.104d</t>
  </si>
  <si>
    <t>Acer platanoides d12-14cm</t>
  </si>
  <si>
    <t>-670654556</t>
  </si>
  <si>
    <t>45</t>
  </si>
  <si>
    <t>26500.104e</t>
  </si>
  <si>
    <t>Prunus avium Plena d12-14cm</t>
  </si>
  <si>
    <t>1714681602</t>
  </si>
  <si>
    <t>46</t>
  </si>
  <si>
    <t>26500.104f</t>
  </si>
  <si>
    <t>Sorbus aucuparia d12-14cm</t>
  </si>
  <si>
    <t>496042094</t>
  </si>
  <si>
    <t>24</t>
  </si>
  <si>
    <t>184215132</t>
  </si>
  <si>
    <t>Ukotvení dřeviny kůly třemi kůly, délky přes 1 do 2 m</t>
  </si>
  <si>
    <t>-440167735</t>
  </si>
  <si>
    <t>25</t>
  </si>
  <si>
    <t>05217108.1</t>
  </si>
  <si>
    <t>kůl vyvazovací d 60mm dl.2,5m</t>
  </si>
  <si>
    <t>-1536524566</t>
  </si>
  <si>
    <t>19*3</t>
  </si>
  <si>
    <t>26</t>
  </si>
  <si>
    <t>05217108.2</t>
  </si>
  <si>
    <t>palička spojovací</t>
  </si>
  <si>
    <t>-1843091287</t>
  </si>
  <si>
    <t>27</t>
  </si>
  <si>
    <t>184501121</t>
  </si>
  <si>
    <t>Zhotovení obalu kmene a spodních částí větví stromu z juty  v jedné vrstvě v rovině nebo na svahu do 1:5</t>
  </si>
  <si>
    <t>2144794027</t>
  </si>
  <si>
    <t>0,14*3,14*2*259</t>
  </si>
  <si>
    <t>28</t>
  </si>
  <si>
    <t>184801121</t>
  </si>
  <si>
    <t>Ošetření vysazených dřevin  solitérních v rovině nebo na svahu do 1:5</t>
  </si>
  <si>
    <t>-1102790290</t>
  </si>
  <si>
    <t>29</t>
  </si>
  <si>
    <t>184911421</t>
  </si>
  <si>
    <t>Mulčování vysazených rostlin mulčovací kůrou, tl. do 100 mm v rovině nebo na svahu do 1:5</t>
  </si>
  <si>
    <t>-1238581348</t>
  </si>
  <si>
    <t>30</t>
  </si>
  <si>
    <t>10391100</t>
  </si>
  <si>
    <t>kůra mulčovací VL</t>
  </si>
  <si>
    <t>-1201344620</t>
  </si>
  <si>
    <t>259*0,1</t>
  </si>
  <si>
    <t>31</t>
  </si>
  <si>
    <t>18500000</t>
  </si>
  <si>
    <t>pružný bavlněný úvazek 1,6m/strom</t>
  </si>
  <si>
    <t>m</t>
  </si>
  <si>
    <t>1468465496</t>
  </si>
  <si>
    <t>1,6*259</t>
  </si>
  <si>
    <t>32</t>
  </si>
  <si>
    <t>18500001</t>
  </si>
  <si>
    <t>Hnojení tabletovým hnojivem 8tb/strom</t>
  </si>
  <si>
    <t>1583376692</t>
  </si>
  <si>
    <t>33</t>
  </si>
  <si>
    <t>18500002</t>
  </si>
  <si>
    <t>Zapravení půdního kondicionéru 500g/strom</t>
  </si>
  <si>
    <t>-461533650</t>
  </si>
  <si>
    <t>259*0,5</t>
  </si>
  <si>
    <t>34</t>
  </si>
  <si>
    <t>18500003</t>
  </si>
  <si>
    <t>Zhotovení zálivkové mísy</t>
  </si>
  <si>
    <t>1591816105</t>
  </si>
  <si>
    <t>35</t>
  </si>
  <si>
    <t>18500004</t>
  </si>
  <si>
    <t>Péče o strom po dobu 3 let</t>
  </si>
  <si>
    <t>1820411354</t>
  </si>
  <si>
    <t>36</t>
  </si>
  <si>
    <t>18500005</t>
  </si>
  <si>
    <t>Péče o živý plot po dobu 3 let</t>
  </si>
  <si>
    <t>883673304</t>
  </si>
  <si>
    <t>37</t>
  </si>
  <si>
    <t>185851121</t>
  </si>
  <si>
    <t>Dovoz vody pro zálivku rostlin  na vzdálenost do 1000 m</t>
  </si>
  <si>
    <t>-673618376</t>
  </si>
  <si>
    <t>0,05*259</t>
  </si>
  <si>
    <t>38</t>
  </si>
  <si>
    <t>185851129</t>
  </si>
  <si>
    <t>Dovoz vody pro zálivku rostlin  Příplatek k ceně za každých dalších i započatých 1000 m</t>
  </si>
  <si>
    <t>1134675269</t>
  </si>
  <si>
    <t>259*0,05*9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</si>
</sst>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22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8"/>
      <c r="BE5" s="192" t="s">
        <v>15</v>
      </c>
      <c r="BS5" s="15" t="s">
        <v>6</v>
      </c>
    </row>
    <row r="6" spans="1:74" s="1" customFormat="1" ht="36.9" customHeight="1">
      <c r="B6" s="18"/>
      <c r="D6" s="24" t="s">
        <v>16</v>
      </c>
      <c r="K6" s="22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8"/>
      <c r="BE6" s="193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3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3"/>
      <c r="BS8" s="15" t="s">
        <v>6</v>
      </c>
    </row>
    <row r="9" spans="1:74" s="1" customFormat="1" ht="14.4" customHeight="1">
      <c r="B9" s="18"/>
      <c r="AR9" s="18"/>
      <c r="BE9" s="193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93"/>
      <c r="BS10" s="15" t="s">
        <v>6</v>
      </c>
    </row>
    <row r="11" spans="1:74" s="1" customFormat="1" ht="18.45" customHeight="1">
      <c r="B11" s="18"/>
      <c r="E11" s="23" t="s">
        <v>21</v>
      </c>
      <c r="AK11" s="25" t="s">
        <v>26</v>
      </c>
      <c r="AN11" s="23" t="s">
        <v>1</v>
      </c>
      <c r="AR11" s="18"/>
      <c r="BE11" s="193"/>
      <c r="BS11" s="15" t="s">
        <v>6</v>
      </c>
    </row>
    <row r="12" spans="1:74" s="1" customFormat="1" ht="6.9" customHeight="1">
      <c r="B12" s="18"/>
      <c r="AR12" s="18"/>
      <c r="BE12" s="193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93"/>
      <c r="BS13" s="15" t="s">
        <v>6</v>
      </c>
    </row>
    <row r="14" spans="1:74" ht="13.2">
      <c r="B14" s="18"/>
      <c r="E14" s="224" t="s">
        <v>28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5" t="s">
        <v>26</v>
      </c>
      <c r="AN14" s="27" t="s">
        <v>28</v>
      </c>
      <c r="AR14" s="18"/>
      <c r="BE14" s="193"/>
      <c r="BS14" s="15" t="s">
        <v>6</v>
      </c>
    </row>
    <row r="15" spans="1:74" s="1" customFormat="1" ht="6.9" customHeight="1">
      <c r="B15" s="18"/>
      <c r="AR15" s="18"/>
      <c r="BE15" s="193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93"/>
      <c r="BS16" s="15" t="s">
        <v>3</v>
      </c>
    </row>
    <row r="17" spans="1:71" s="1" customFormat="1" ht="18.45" customHeight="1">
      <c r="B17" s="18"/>
      <c r="E17" s="23" t="s">
        <v>21</v>
      </c>
      <c r="AK17" s="25" t="s">
        <v>26</v>
      </c>
      <c r="AN17" s="23" t="s">
        <v>1</v>
      </c>
      <c r="AR17" s="18"/>
      <c r="BE17" s="193"/>
      <c r="BS17" s="15" t="s">
        <v>30</v>
      </c>
    </row>
    <row r="18" spans="1:71" s="1" customFormat="1" ht="6.9" customHeight="1">
      <c r="B18" s="18"/>
      <c r="AR18" s="18"/>
      <c r="BE18" s="193"/>
      <c r="BS18" s="15" t="s">
        <v>6</v>
      </c>
    </row>
    <row r="19" spans="1:71" s="1" customFormat="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93"/>
      <c r="BS19" s="15" t="s">
        <v>6</v>
      </c>
    </row>
    <row r="20" spans="1:71" s="1" customFormat="1" ht="18.45" customHeight="1">
      <c r="B20" s="18"/>
      <c r="E20" s="23" t="s">
        <v>21</v>
      </c>
      <c r="AK20" s="25" t="s">
        <v>26</v>
      </c>
      <c r="AN20" s="23" t="s">
        <v>1</v>
      </c>
      <c r="AR20" s="18"/>
      <c r="BE20" s="193"/>
      <c r="BS20" s="15" t="s">
        <v>3</v>
      </c>
    </row>
    <row r="21" spans="1:71" s="1" customFormat="1" ht="6.9" customHeight="1">
      <c r="B21" s="18"/>
      <c r="AR21" s="18"/>
      <c r="BE21" s="193"/>
    </row>
    <row r="22" spans="1:71" s="1" customFormat="1" ht="12" customHeight="1">
      <c r="B22" s="18"/>
      <c r="D22" s="25" t="s">
        <v>32</v>
      </c>
      <c r="AR22" s="18"/>
      <c r="BE22" s="193"/>
    </row>
    <row r="23" spans="1:71" s="1" customFormat="1" ht="14.4" customHeight="1">
      <c r="B23" s="18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18"/>
      <c r="BE23" s="193"/>
    </row>
    <row r="24" spans="1:71" s="1" customFormat="1" ht="6.9" customHeight="1">
      <c r="B24" s="18"/>
      <c r="AR24" s="18"/>
      <c r="BE24" s="193"/>
    </row>
    <row r="25" spans="1:71" s="1" customFormat="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3"/>
    </row>
    <row r="26" spans="1:71" s="2" customFormat="1" ht="25.95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P26" s="30"/>
      <c r="AQ26" s="30"/>
      <c r="AR26" s="31"/>
      <c r="BE26" s="193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3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7" t="s">
        <v>34</v>
      </c>
      <c r="M28" s="227"/>
      <c r="N28" s="227"/>
      <c r="O28" s="227"/>
      <c r="P28" s="227"/>
      <c r="Q28" s="30"/>
      <c r="R28" s="30"/>
      <c r="S28" s="30"/>
      <c r="T28" s="30"/>
      <c r="U28" s="30"/>
      <c r="V28" s="30"/>
      <c r="W28" s="227" t="s">
        <v>35</v>
      </c>
      <c r="X28" s="227"/>
      <c r="Y28" s="227"/>
      <c r="Z28" s="227"/>
      <c r="AA28" s="227"/>
      <c r="AB28" s="227"/>
      <c r="AC28" s="227"/>
      <c r="AD28" s="227"/>
      <c r="AE28" s="227"/>
      <c r="AF28" s="30"/>
      <c r="AG28" s="30"/>
      <c r="AH28" s="30"/>
      <c r="AI28" s="30"/>
      <c r="AJ28" s="30"/>
      <c r="AK28" s="227" t="s">
        <v>36</v>
      </c>
      <c r="AL28" s="227"/>
      <c r="AM28" s="227"/>
      <c r="AN28" s="227"/>
      <c r="AO28" s="227"/>
      <c r="AP28" s="30"/>
      <c r="AQ28" s="30"/>
      <c r="AR28" s="31"/>
      <c r="BE28" s="193"/>
    </row>
    <row r="29" spans="1:71" s="3" customFormat="1" ht="14.4" customHeight="1">
      <c r="B29" s="35"/>
      <c r="D29" s="25" t="s">
        <v>37</v>
      </c>
      <c r="F29" s="25" t="s">
        <v>38</v>
      </c>
      <c r="L29" s="228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94"/>
    </row>
    <row r="30" spans="1:71" s="3" customFormat="1" ht="14.4" customHeight="1">
      <c r="B30" s="35"/>
      <c r="F30" s="25" t="s">
        <v>39</v>
      </c>
      <c r="L30" s="228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94"/>
    </row>
    <row r="31" spans="1:71" s="3" customFormat="1" ht="14.4" hidden="1" customHeight="1">
      <c r="B31" s="35"/>
      <c r="F31" s="25" t="s">
        <v>40</v>
      </c>
      <c r="L31" s="228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94"/>
    </row>
    <row r="32" spans="1:71" s="3" customFormat="1" ht="14.4" hidden="1" customHeight="1">
      <c r="B32" s="35"/>
      <c r="F32" s="25" t="s">
        <v>41</v>
      </c>
      <c r="L32" s="228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94"/>
    </row>
    <row r="33" spans="1:57" s="3" customFormat="1" ht="14.4" hidden="1" customHeight="1">
      <c r="B33" s="35"/>
      <c r="F33" s="25" t="s">
        <v>42</v>
      </c>
      <c r="L33" s="228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94"/>
    </row>
    <row r="34" spans="1:57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3"/>
    </row>
    <row r="35" spans="1:57" s="2" customFormat="1" ht="25.95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7" t="s">
        <v>45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  <c r="BE35" s="30"/>
    </row>
    <row r="36" spans="1:57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18"/>
      <c r="AR38" s="18"/>
    </row>
    <row r="39" spans="1:57" s="1" customFormat="1" ht="14.4" customHeight="1">
      <c r="B39" s="18"/>
      <c r="AR39" s="18"/>
    </row>
    <row r="40" spans="1:57" s="1" customFormat="1" ht="14.4" customHeight="1">
      <c r="B40" s="18"/>
      <c r="AR40" s="18"/>
    </row>
    <row r="41" spans="1:57" s="1" customFormat="1" ht="14.4" customHeight="1">
      <c r="B41" s="18"/>
      <c r="AR41" s="18"/>
    </row>
    <row r="42" spans="1:57" s="1" customFormat="1" ht="14.4" customHeight="1">
      <c r="B42" s="18"/>
      <c r="AR42" s="18"/>
    </row>
    <row r="43" spans="1:57" s="1" customFormat="1" ht="14.4" customHeight="1">
      <c r="B43" s="18"/>
      <c r="AR43" s="18"/>
    </row>
    <row r="44" spans="1:57" s="1" customFormat="1" ht="14.4" customHeight="1">
      <c r="B44" s="18"/>
      <c r="AR44" s="18"/>
    </row>
    <row r="45" spans="1:57" s="1" customFormat="1" ht="14.4" customHeight="1">
      <c r="B45" s="18"/>
      <c r="AR45" s="18"/>
    </row>
    <row r="46" spans="1:57" s="1" customFormat="1" ht="14.4" customHeight="1">
      <c r="B46" s="18"/>
      <c r="AR46" s="18"/>
    </row>
    <row r="47" spans="1:57" s="1" customFormat="1" ht="14.4" customHeight="1">
      <c r="B47" s="18"/>
      <c r="AR47" s="18"/>
    </row>
    <row r="48" spans="1:57" s="1" customFormat="1" ht="14.4" customHeight="1">
      <c r="B48" s="18"/>
      <c r="AR48" s="18"/>
    </row>
    <row r="49" spans="1:57" s="2" customFormat="1" ht="14.4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 ht="10.199999999999999">
      <c r="B50" s="18"/>
      <c r="AR50" s="18"/>
    </row>
    <row r="51" spans="1:57" ht="10.199999999999999">
      <c r="B51" s="18"/>
      <c r="AR51" s="18"/>
    </row>
    <row r="52" spans="1:57" ht="10.199999999999999">
      <c r="B52" s="18"/>
      <c r="AR52" s="18"/>
    </row>
    <row r="53" spans="1:57" ht="10.199999999999999">
      <c r="B53" s="18"/>
      <c r="AR53" s="18"/>
    </row>
    <row r="54" spans="1:57" ht="10.199999999999999">
      <c r="B54" s="18"/>
      <c r="AR54" s="18"/>
    </row>
    <row r="55" spans="1:57" ht="10.199999999999999">
      <c r="B55" s="18"/>
      <c r="AR55" s="18"/>
    </row>
    <row r="56" spans="1:57" ht="10.199999999999999">
      <c r="B56" s="18"/>
      <c r="AR56" s="18"/>
    </row>
    <row r="57" spans="1:57" ht="10.199999999999999">
      <c r="B57" s="18"/>
      <c r="AR57" s="18"/>
    </row>
    <row r="58" spans="1:57" ht="10.199999999999999">
      <c r="B58" s="18"/>
      <c r="AR58" s="18"/>
    </row>
    <row r="59" spans="1:57" ht="10.199999999999999">
      <c r="B59" s="18"/>
      <c r="AR59" s="18"/>
    </row>
    <row r="60" spans="1:57" s="2" customFormat="1" ht="13.2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 ht="10.199999999999999">
      <c r="B61" s="18"/>
      <c r="AR61" s="18"/>
    </row>
    <row r="62" spans="1:57" ht="10.199999999999999">
      <c r="B62" s="18"/>
      <c r="AR62" s="18"/>
    </row>
    <row r="63" spans="1:57" ht="10.199999999999999">
      <c r="B63" s="18"/>
      <c r="AR63" s="18"/>
    </row>
    <row r="64" spans="1:57" s="2" customFormat="1" ht="13.2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0.199999999999999">
      <c r="B65" s="18"/>
      <c r="AR65" s="18"/>
    </row>
    <row r="66" spans="1:57" ht="10.199999999999999">
      <c r="B66" s="18"/>
      <c r="AR66" s="18"/>
    </row>
    <row r="67" spans="1:57" ht="10.199999999999999">
      <c r="B67" s="18"/>
      <c r="AR67" s="18"/>
    </row>
    <row r="68" spans="1:57" ht="10.199999999999999">
      <c r="B68" s="18"/>
      <c r="AR68" s="18"/>
    </row>
    <row r="69" spans="1:57" ht="10.199999999999999">
      <c r="B69" s="18"/>
      <c r="AR69" s="18"/>
    </row>
    <row r="70" spans="1:57" ht="10.199999999999999">
      <c r="B70" s="18"/>
      <c r="AR70" s="18"/>
    </row>
    <row r="71" spans="1:57" ht="10.199999999999999">
      <c r="B71" s="18"/>
      <c r="AR71" s="18"/>
    </row>
    <row r="72" spans="1:57" ht="10.199999999999999">
      <c r="B72" s="18"/>
      <c r="AR72" s="18"/>
    </row>
    <row r="73" spans="1:57" ht="10.199999999999999">
      <c r="B73" s="18"/>
      <c r="AR73" s="18"/>
    </row>
    <row r="74" spans="1:57" ht="10.199999999999999">
      <c r="B74" s="18"/>
      <c r="AR74" s="18"/>
    </row>
    <row r="75" spans="1:57" s="2" customFormat="1" ht="13.2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 ht="10.199999999999999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" customHeight="1">
      <c r="A82" s="30"/>
      <c r="B82" s="31"/>
      <c r="C82" s="19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Knesl0080</v>
      </c>
      <c r="AR84" s="49"/>
    </row>
    <row r="85" spans="1:91" s="5" customFormat="1" ht="36.9" customHeight="1">
      <c r="B85" s="50"/>
      <c r="C85" s="51" t="s">
        <v>16</v>
      </c>
      <c r="L85" s="205" t="str">
        <f>K6</f>
        <v>Parkovací dům Havlíčkova 1, Kroměříž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50"/>
    </row>
    <row r="86" spans="1:91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7" t="str">
        <f>IF(AN8= "","",AN8)</f>
        <v>3. 7. 2019</v>
      </c>
      <c r="AN87" s="207"/>
      <c r="AO87" s="30"/>
      <c r="AP87" s="30"/>
      <c r="AQ87" s="30"/>
      <c r="AR87" s="31"/>
      <c r="BE87" s="30"/>
    </row>
    <row r="88" spans="1:91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6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03" t="str">
        <f>IF(E17="","",E17)</f>
        <v xml:space="preserve"> </v>
      </c>
      <c r="AN89" s="204"/>
      <c r="AO89" s="204"/>
      <c r="AP89" s="204"/>
      <c r="AQ89" s="30"/>
      <c r="AR89" s="31"/>
      <c r="AS89" s="208" t="s">
        <v>53</v>
      </c>
      <c r="AT89" s="209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6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03" t="str">
        <f>IF(E20="","",E20)</f>
        <v xml:space="preserve"> </v>
      </c>
      <c r="AN90" s="204"/>
      <c r="AO90" s="204"/>
      <c r="AP90" s="204"/>
      <c r="AQ90" s="30"/>
      <c r="AR90" s="31"/>
      <c r="AS90" s="210"/>
      <c r="AT90" s="211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0"/>
      <c r="AT91" s="211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2" t="s">
        <v>54</v>
      </c>
      <c r="D92" s="213"/>
      <c r="E92" s="213"/>
      <c r="F92" s="213"/>
      <c r="G92" s="213"/>
      <c r="H92" s="58"/>
      <c r="I92" s="214" t="s">
        <v>55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56</v>
      </c>
      <c r="AH92" s="213"/>
      <c r="AI92" s="213"/>
      <c r="AJ92" s="213"/>
      <c r="AK92" s="213"/>
      <c r="AL92" s="213"/>
      <c r="AM92" s="213"/>
      <c r="AN92" s="214" t="s">
        <v>57</v>
      </c>
      <c r="AO92" s="213"/>
      <c r="AP92" s="216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0">
        <f>ROUND(AG95,2)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4.4" customHeight="1">
      <c r="A95" s="77" t="s">
        <v>77</v>
      </c>
      <c r="B95" s="78"/>
      <c r="C95" s="79"/>
      <c r="D95" s="219" t="s">
        <v>78</v>
      </c>
      <c r="E95" s="219"/>
      <c r="F95" s="219"/>
      <c r="G95" s="219"/>
      <c r="H95" s="219"/>
      <c r="I95" s="80"/>
      <c r="J95" s="219" t="s">
        <v>79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'506.1 - SO506.1 - Sadové 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81" t="s">
        <v>80</v>
      </c>
      <c r="AR95" s="78"/>
      <c r="AS95" s="82">
        <v>0</v>
      </c>
      <c r="AT95" s="83">
        <f>ROUND(SUM(AV95:AW95),2)</f>
        <v>0</v>
      </c>
      <c r="AU95" s="84">
        <f>'506.1 - SO506.1 - Sadové ...'!P120</f>
        <v>0</v>
      </c>
      <c r="AV95" s="83">
        <f>'506.1 - SO506.1 - Sadové ...'!J33</f>
        <v>0</v>
      </c>
      <c r="AW95" s="83">
        <f>'506.1 - SO506.1 - Sadové ...'!J34</f>
        <v>0</v>
      </c>
      <c r="AX95" s="83">
        <f>'506.1 - SO506.1 - Sadové ...'!J35</f>
        <v>0</v>
      </c>
      <c r="AY95" s="83">
        <f>'506.1 - SO506.1 - Sadové ...'!J36</f>
        <v>0</v>
      </c>
      <c r="AZ95" s="83">
        <f>'506.1 - SO506.1 - Sadové ...'!F33</f>
        <v>0</v>
      </c>
      <c r="BA95" s="83">
        <f>'506.1 - SO506.1 - Sadové ...'!F34</f>
        <v>0</v>
      </c>
      <c r="BB95" s="83">
        <f>'506.1 - SO506.1 - Sadové ...'!F35</f>
        <v>0</v>
      </c>
      <c r="BC95" s="83">
        <f>'506.1 - SO506.1 - Sadové ...'!F36</f>
        <v>0</v>
      </c>
      <c r="BD95" s="85">
        <f>'506.1 - SO506.1 - Sadové ...'!F37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506.1 - SO506.1 - Sad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tabSelected="1" topLeftCell="A152" workbookViewId="0">
      <selection activeCell="F164" sqref="F164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8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7"/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5" t="s">
        <v>82</v>
      </c>
    </row>
    <row r="3" spans="1:46" s="1" customFormat="1" ht="6.9" customHeight="1">
      <c r="B3" s="16"/>
      <c r="C3" s="17"/>
      <c r="D3" s="17"/>
      <c r="E3" s="17"/>
      <c r="F3" s="17"/>
      <c r="G3" s="17"/>
      <c r="H3" s="17"/>
      <c r="I3" s="88"/>
      <c r="J3" s="17"/>
      <c r="K3" s="17"/>
      <c r="L3" s="18"/>
      <c r="AT3" s="15" t="s">
        <v>83</v>
      </c>
    </row>
    <row r="4" spans="1:46" s="1" customFormat="1" ht="24.9" customHeight="1">
      <c r="B4" s="18"/>
      <c r="D4" s="19" t="s">
        <v>84</v>
      </c>
      <c r="I4" s="87"/>
      <c r="L4" s="18"/>
      <c r="M4" s="89" t="s">
        <v>10</v>
      </c>
      <c r="AT4" s="15" t="s">
        <v>3</v>
      </c>
    </row>
    <row r="5" spans="1:46" s="1" customFormat="1" ht="6.9" customHeight="1">
      <c r="B5" s="18"/>
      <c r="I5" s="87"/>
      <c r="L5" s="18"/>
    </row>
    <row r="6" spans="1:46" s="1" customFormat="1" ht="12" customHeight="1">
      <c r="B6" s="18"/>
      <c r="D6" s="25" t="s">
        <v>16</v>
      </c>
      <c r="I6" s="87"/>
      <c r="L6" s="18"/>
    </row>
    <row r="7" spans="1:46" s="1" customFormat="1" ht="14.4" customHeight="1">
      <c r="B7" s="18"/>
      <c r="E7" s="229" t="str">
        <f>'Rekapitulace stavby'!K6</f>
        <v>Parkovací dům Havlíčkova 1, Kroměříž</v>
      </c>
      <c r="F7" s="230"/>
      <c r="G7" s="230"/>
      <c r="H7" s="230"/>
      <c r="I7" s="87"/>
      <c r="L7" s="18"/>
    </row>
    <row r="8" spans="1:46" s="2" customFormat="1" ht="12" customHeight="1">
      <c r="A8" s="30"/>
      <c r="B8" s="31"/>
      <c r="C8" s="30"/>
      <c r="D8" s="25" t="s">
        <v>85</v>
      </c>
      <c r="E8" s="30"/>
      <c r="F8" s="30"/>
      <c r="G8" s="30"/>
      <c r="H8" s="30"/>
      <c r="I8" s="9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customHeight="1">
      <c r="A9" s="30"/>
      <c r="B9" s="31"/>
      <c r="C9" s="30"/>
      <c r="D9" s="30"/>
      <c r="E9" s="205" t="s">
        <v>86</v>
      </c>
      <c r="F9" s="231"/>
      <c r="G9" s="231"/>
      <c r="H9" s="231"/>
      <c r="I9" s="9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>
      <c r="A10" s="30"/>
      <c r="B10" s="31"/>
      <c r="C10" s="30"/>
      <c r="D10" s="30"/>
      <c r="E10" s="30"/>
      <c r="F10" s="30"/>
      <c r="G10" s="30"/>
      <c r="H10" s="30"/>
      <c r="I10" s="9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91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91" t="s">
        <v>22</v>
      </c>
      <c r="J12" s="53" t="str">
        <f>'Rekapitulace stavby'!AN8</f>
        <v>3. 7. 2019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9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91" t="s">
        <v>25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91" t="s">
        <v>26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customHeight="1">
      <c r="A16" s="30"/>
      <c r="B16" s="31"/>
      <c r="C16" s="30"/>
      <c r="D16" s="30"/>
      <c r="E16" s="30"/>
      <c r="F16" s="30"/>
      <c r="G16" s="30"/>
      <c r="H16" s="30"/>
      <c r="I16" s="9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91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2" t="str">
        <f>'Rekapitulace stavby'!E14</f>
        <v>Vyplň údaj</v>
      </c>
      <c r="F18" s="222"/>
      <c r="G18" s="222"/>
      <c r="H18" s="222"/>
      <c r="I18" s="91" t="s">
        <v>26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customHeight="1">
      <c r="A19" s="30"/>
      <c r="B19" s="31"/>
      <c r="C19" s="30"/>
      <c r="D19" s="30"/>
      <c r="E19" s="30"/>
      <c r="F19" s="30"/>
      <c r="G19" s="30"/>
      <c r="H19" s="30"/>
      <c r="I19" s="9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91" t="s">
        <v>25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91" t="s">
        <v>26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customHeight="1">
      <c r="A22" s="30"/>
      <c r="B22" s="31"/>
      <c r="C22" s="30"/>
      <c r="D22" s="30"/>
      <c r="E22" s="30"/>
      <c r="F22" s="30"/>
      <c r="G22" s="30"/>
      <c r="H22" s="30"/>
      <c r="I22" s="9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91" t="s">
        <v>25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91" t="s">
        <v>26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customHeight="1">
      <c r="A25" s="30"/>
      <c r="B25" s="31"/>
      <c r="C25" s="30"/>
      <c r="D25" s="30"/>
      <c r="E25" s="30"/>
      <c r="F25" s="30"/>
      <c r="G25" s="30"/>
      <c r="H25" s="30"/>
      <c r="I25" s="9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32</v>
      </c>
      <c r="E26" s="30"/>
      <c r="F26" s="30"/>
      <c r="G26" s="30"/>
      <c r="H26" s="30"/>
      <c r="I26" s="9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0"/>
      <c r="B28" s="31"/>
      <c r="C28" s="30"/>
      <c r="D28" s="30"/>
      <c r="E28" s="30"/>
      <c r="F28" s="30"/>
      <c r="G28" s="30"/>
      <c r="H28" s="30"/>
      <c r="I28" s="9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customHeight="1">
      <c r="A29" s="30"/>
      <c r="B29" s="31"/>
      <c r="C29" s="30"/>
      <c r="D29" s="64"/>
      <c r="E29" s="64"/>
      <c r="F29" s="64"/>
      <c r="G29" s="64"/>
      <c r="H29" s="64"/>
      <c r="I29" s="96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7" t="s">
        <v>33</v>
      </c>
      <c r="E30" s="30"/>
      <c r="F30" s="30"/>
      <c r="G30" s="30"/>
      <c r="H30" s="30"/>
      <c r="I30" s="9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4"/>
      <c r="E31" s="64"/>
      <c r="F31" s="64"/>
      <c r="G31" s="64"/>
      <c r="H31" s="64"/>
      <c r="I31" s="96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98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9" t="s">
        <v>37</v>
      </c>
      <c r="E33" s="25" t="s">
        <v>38</v>
      </c>
      <c r="F33" s="100">
        <f>ROUND((SUM(BE120:BE187)),  2)</f>
        <v>0</v>
      </c>
      <c r="G33" s="30"/>
      <c r="H33" s="30"/>
      <c r="I33" s="101">
        <v>0.21</v>
      </c>
      <c r="J33" s="100">
        <f>ROUND(((SUM(BE120:BE187))*I33),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5" t="s">
        <v>39</v>
      </c>
      <c r="F34" s="100">
        <f>ROUND((SUM(BF120:BF187)),  2)</f>
        <v>0</v>
      </c>
      <c r="G34" s="30"/>
      <c r="H34" s="30"/>
      <c r="I34" s="101">
        <v>0.15</v>
      </c>
      <c r="J34" s="100">
        <f>ROUND(((SUM(BF120:BF187))*I34),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5" t="s">
        <v>40</v>
      </c>
      <c r="F35" s="100">
        <f>ROUND((SUM(BG120:BG187)),  2)</f>
        <v>0</v>
      </c>
      <c r="G35" s="30"/>
      <c r="H35" s="30"/>
      <c r="I35" s="101">
        <v>0.21</v>
      </c>
      <c r="J35" s="100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5" t="s">
        <v>41</v>
      </c>
      <c r="F36" s="100">
        <f>ROUND((SUM(BH120:BH187)),  2)</f>
        <v>0</v>
      </c>
      <c r="G36" s="30"/>
      <c r="H36" s="30"/>
      <c r="I36" s="101">
        <v>0.15</v>
      </c>
      <c r="J36" s="100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5" t="s">
        <v>42</v>
      </c>
      <c r="F37" s="100">
        <f>ROUND((SUM(BI120:BI187)),  2)</f>
        <v>0</v>
      </c>
      <c r="G37" s="30"/>
      <c r="H37" s="30"/>
      <c r="I37" s="101">
        <v>0</v>
      </c>
      <c r="J37" s="100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9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2"/>
      <c r="D39" s="103" t="s">
        <v>43</v>
      </c>
      <c r="E39" s="58"/>
      <c r="F39" s="58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9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18"/>
      <c r="I41" s="87"/>
      <c r="L41" s="18"/>
    </row>
    <row r="42" spans="1:31" s="1" customFormat="1" ht="14.4" customHeight="1">
      <c r="B42" s="18"/>
      <c r="I42" s="87"/>
      <c r="L42" s="18"/>
    </row>
    <row r="43" spans="1:31" s="1" customFormat="1" ht="14.4" customHeight="1">
      <c r="B43" s="18"/>
      <c r="I43" s="87"/>
      <c r="L43" s="18"/>
    </row>
    <row r="44" spans="1:31" s="1" customFormat="1" ht="14.4" customHeight="1">
      <c r="B44" s="18"/>
      <c r="I44" s="87"/>
      <c r="L44" s="18"/>
    </row>
    <row r="45" spans="1:31" s="1" customFormat="1" ht="14.4" customHeight="1">
      <c r="B45" s="18"/>
      <c r="I45" s="87"/>
      <c r="L45" s="18"/>
    </row>
    <row r="46" spans="1:31" s="1" customFormat="1" ht="14.4" customHeight="1">
      <c r="B46" s="18"/>
      <c r="I46" s="87"/>
      <c r="L46" s="18"/>
    </row>
    <row r="47" spans="1:31" s="1" customFormat="1" ht="14.4" customHeight="1">
      <c r="B47" s="18"/>
      <c r="I47" s="87"/>
      <c r="L47" s="18"/>
    </row>
    <row r="48" spans="1:31" s="1" customFormat="1" ht="14.4" customHeight="1">
      <c r="B48" s="18"/>
      <c r="I48" s="87"/>
      <c r="L48" s="18"/>
    </row>
    <row r="49" spans="1:31" s="1" customFormat="1" ht="14.4" customHeight="1">
      <c r="B49" s="18"/>
      <c r="I49" s="87"/>
      <c r="L49" s="18"/>
    </row>
    <row r="50" spans="1:31" s="2" customFormat="1" ht="14.4" customHeight="1">
      <c r="B50" s="40"/>
      <c r="D50" s="41" t="s">
        <v>46</v>
      </c>
      <c r="E50" s="42"/>
      <c r="F50" s="42"/>
      <c r="G50" s="41" t="s">
        <v>47</v>
      </c>
      <c r="H50" s="42"/>
      <c r="I50" s="109"/>
      <c r="J50" s="42"/>
      <c r="K50" s="42"/>
      <c r="L50" s="40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0"/>
      <c r="B61" s="31"/>
      <c r="C61" s="30"/>
      <c r="D61" s="43" t="s">
        <v>48</v>
      </c>
      <c r="E61" s="33"/>
      <c r="F61" s="110" t="s">
        <v>49</v>
      </c>
      <c r="G61" s="43" t="s">
        <v>48</v>
      </c>
      <c r="H61" s="33"/>
      <c r="I61" s="111"/>
      <c r="J61" s="112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113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0"/>
      <c r="B76" s="31"/>
      <c r="C76" s="30"/>
      <c r="D76" s="43" t="s">
        <v>48</v>
      </c>
      <c r="E76" s="33"/>
      <c r="F76" s="110" t="s">
        <v>49</v>
      </c>
      <c r="G76" s="43" t="s">
        <v>48</v>
      </c>
      <c r="H76" s="33"/>
      <c r="I76" s="111"/>
      <c r="J76" s="112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114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115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19" t="s">
        <v>87</v>
      </c>
      <c r="D82" s="30"/>
      <c r="E82" s="30"/>
      <c r="F82" s="30"/>
      <c r="G82" s="30"/>
      <c r="H82" s="30"/>
      <c r="I82" s="9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9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9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customHeight="1">
      <c r="A85" s="30"/>
      <c r="B85" s="31"/>
      <c r="C85" s="30"/>
      <c r="D85" s="30"/>
      <c r="E85" s="229" t="str">
        <f>E7</f>
        <v>Parkovací dům Havlíčkova 1, Kroměříž</v>
      </c>
      <c r="F85" s="230"/>
      <c r="G85" s="230"/>
      <c r="H85" s="230"/>
      <c r="I85" s="9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85</v>
      </c>
      <c r="D86" s="30"/>
      <c r="E86" s="30"/>
      <c r="F86" s="30"/>
      <c r="G86" s="30"/>
      <c r="H86" s="30"/>
      <c r="I86" s="9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customHeight="1">
      <c r="A87" s="30"/>
      <c r="B87" s="31"/>
      <c r="C87" s="30"/>
      <c r="D87" s="30"/>
      <c r="E87" s="205" t="str">
        <f>E9</f>
        <v>506.1 - SO506.1 - Sadové úpravy</v>
      </c>
      <c r="F87" s="231"/>
      <c r="G87" s="231"/>
      <c r="H87" s="231"/>
      <c r="I87" s="9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9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91" t="s">
        <v>22</v>
      </c>
      <c r="J89" s="53" t="str">
        <f>IF(J12="","",J12)</f>
        <v>3. 7. 2019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customHeight="1">
      <c r="A90" s="30"/>
      <c r="B90" s="31"/>
      <c r="C90" s="30"/>
      <c r="D90" s="30"/>
      <c r="E90" s="30"/>
      <c r="F90" s="30"/>
      <c r="G90" s="30"/>
      <c r="H90" s="30"/>
      <c r="I90" s="9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6" customHeight="1">
      <c r="A91" s="30"/>
      <c r="B91" s="31"/>
      <c r="C91" s="25" t="s">
        <v>24</v>
      </c>
      <c r="D91" s="30"/>
      <c r="E91" s="30"/>
      <c r="F91" s="23" t="str">
        <f>E15</f>
        <v xml:space="preserve"> </v>
      </c>
      <c r="G91" s="30"/>
      <c r="H91" s="30"/>
      <c r="I91" s="91" t="s">
        <v>29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6" customHeight="1">
      <c r="A92" s="30"/>
      <c r="B92" s="31"/>
      <c r="C92" s="25" t="s">
        <v>27</v>
      </c>
      <c r="D92" s="30"/>
      <c r="E92" s="30"/>
      <c r="F92" s="23" t="str">
        <f>IF(E18="","",E18)</f>
        <v>Vyplň údaj</v>
      </c>
      <c r="G92" s="30"/>
      <c r="H92" s="30"/>
      <c r="I92" s="91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9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16" t="s">
        <v>88</v>
      </c>
      <c r="D94" s="102"/>
      <c r="E94" s="102"/>
      <c r="F94" s="102"/>
      <c r="G94" s="102"/>
      <c r="H94" s="102"/>
      <c r="I94" s="117"/>
      <c r="J94" s="118" t="s">
        <v>89</v>
      </c>
      <c r="K94" s="102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9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customHeight="1">
      <c r="A96" s="30"/>
      <c r="B96" s="31"/>
      <c r="C96" s="119" t="s">
        <v>90</v>
      </c>
      <c r="D96" s="30"/>
      <c r="E96" s="30"/>
      <c r="F96" s="30"/>
      <c r="G96" s="30"/>
      <c r="H96" s="30"/>
      <c r="I96" s="9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91</v>
      </c>
    </row>
    <row r="97" spans="1:31" s="9" customFormat="1" ht="24.9" customHeight="1">
      <c r="B97" s="120"/>
      <c r="D97" s="121" t="s">
        <v>92</v>
      </c>
      <c r="E97" s="122"/>
      <c r="F97" s="122"/>
      <c r="G97" s="122"/>
      <c r="H97" s="122"/>
      <c r="I97" s="123"/>
      <c r="J97" s="124">
        <f>J121</f>
        <v>0</v>
      </c>
      <c r="L97" s="120"/>
    </row>
    <row r="98" spans="1:31" s="10" customFormat="1" ht="19.95" customHeight="1">
      <c r="B98" s="125"/>
      <c r="D98" s="126" t="s">
        <v>93</v>
      </c>
      <c r="E98" s="127"/>
      <c r="F98" s="127"/>
      <c r="G98" s="127"/>
      <c r="H98" s="127"/>
      <c r="I98" s="128"/>
      <c r="J98" s="129">
        <f>J122</f>
        <v>0</v>
      </c>
      <c r="L98" s="125"/>
    </row>
    <row r="99" spans="1:31" s="10" customFormat="1" ht="19.95" customHeight="1">
      <c r="B99" s="125"/>
      <c r="D99" s="126" t="s">
        <v>94</v>
      </c>
      <c r="E99" s="127"/>
      <c r="F99" s="127"/>
      <c r="G99" s="127"/>
      <c r="H99" s="127"/>
      <c r="I99" s="128"/>
      <c r="J99" s="129">
        <f>J133</f>
        <v>0</v>
      </c>
      <c r="L99" s="125"/>
    </row>
    <row r="100" spans="1:31" s="10" customFormat="1" ht="19.95" customHeight="1">
      <c r="B100" s="125"/>
      <c r="D100" s="126" t="s">
        <v>95</v>
      </c>
      <c r="E100" s="127"/>
      <c r="F100" s="127"/>
      <c r="G100" s="127"/>
      <c r="H100" s="127"/>
      <c r="I100" s="128"/>
      <c r="J100" s="129">
        <f>J145</f>
        <v>0</v>
      </c>
      <c r="L100" s="12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9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" customHeight="1">
      <c r="A102" s="30"/>
      <c r="B102" s="45"/>
      <c r="C102" s="46"/>
      <c r="D102" s="46"/>
      <c r="E102" s="46"/>
      <c r="F102" s="46"/>
      <c r="G102" s="46"/>
      <c r="H102" s="46"/>
      <c r="I102" s="114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" customHeight="1">
      <c r="A106" s="30"/>
      <c r="B106" s="47"/>
      <c r="C106" s="48"/>
      <c r="D106" s="48"/>
      <c r="E106" s="48"/>
      <c r="F106" s="48"/>
      <c r="G106" s="48"/>
      <c r="H106" s="48"/>
      <c r="I106" s="115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" customHeight="1">
      <c r="A107" s="30"/>
      <c r="B107" s="31"/>
      <c r="C107" s="19" t="s">
        <v>96</v>
      </c>
      <c r="D107" s="30"/>
      <c r="E107" s="30"/>
      <c r="F107" s="30"/>
      <c r="G107" s="30"/>
      <c r="H107" s="30"/>
      <c r="I107" s="9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" customHeight="1">
      <c r="A108" s="30"/>
      <c r="B108" s="31"/>
      <c r="C108" s="30"/>
      <c r="D108" s="30"/>
      <c r="E108" s="30"/>
      <c r="F108" s="30"/>
      <c r="G108" s="30"/>
      <c r="H108" s="30"/>
      <c r="I108" s="9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9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4.4" customHeight="1">
      <c r="A110" s="30"/>
      <c r="B110" s="31"/>
      <c r="C110" s="30"/>
      <c r="D110" s="30"/>
      <c r="E110" s="229" t="str">
        <f>E7</f>
        <v>Parkovací dům Havlíčkova 1, Kroměříž</v>
      </c>
      <c r="F110" s="230"/>
      <c r="G110" s="230"/>
      <c r="H110" s="230"/>
      <c r="I110" s="9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85</v>
      </c>
      <c r="D111" s="30"/>
      <c r="E111" s="30"/>
      <c r="F111" s="30"/>
      <c r="G111" s="30"/>
      <c r="H111" s="30"/>
      <c r="I111" s="9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4.4" customHeight="1">
      <c r="A112" s="30"/>
      <c r="B112" s="31"/>
      <c r="C112" s="30"/>
      <c r="D112" s="30"/>
      <c r="E112" s="205" t="str">
        <f>E9</f>
        <v>506.1 - SO506.1 - Sadové úpravy</v>
      </c>
      <c r="F112" s="231"/>
      <c r="G112" s="231"/>
      <c r="H112" s="231"/>
      <c r="I112" s="9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0"/>
      <c r="D113" s="30"/>
      <c r="E113" s="30"/>
      <c r="F113" s="30"/>
      <c r="G113" s="30"/>
      <c r="H113" s="30"/>
      <c r="I113" s="9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0"/>
      <c r="E114" s="30"/>
      <c r="F114" s="23" t="str">
        <f>F12</f>
        <v xml:space="preserve"> </v>
      </c>
      <c r="G114" s="30"/>
      <c r="H114" s="30"/>
      <c r="I114" s="91" t="s">
        <v>22</v>
      </c>
      <c r="J114" s="53" t="str">
        <f>IF(J12="","",J12)</f>
        <v>3. 7. 2019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" customHeight="1">
      <c r="A115" s="30"/>
      <c r="B115" s="31"/>
      <c r="C115" s="30"/>
      <c r="D115" s="30"/>
      <c r="E115" s="30"/>
      <c r="F115" s="30"/>
      <c r="G115" s="30"/>
      <c r="H115" s="30"/>
      <c r="I115" s="9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6" customHeight="1">
      <c r="A116" s="30"/>
      <c r="B116" s="31"/>
      <c r="C116" s="25" t="s">
        <v>24</v>
      </c>
      <c r="D116" s="30"/>
      <c r="E116" s="30"/>
      <c r="F116" s="23" t="str">
        <f>E15</f>
        <v xml:space="preserve"> </v>
      </c>
      <c r="G116" s="30"/>
      <c r="H116" s="30"/>
      <c r="I116" s="91" t="s">
        <v>29</v>
      </c>
      <c r="J116" s="28" t="str">
        <f>E21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6" customHeight="1">
      <c r="A117" s="30"/>
      <c r="B117" s="31"/>
      <c r="C117" s="25" t="s">
        <v>27</v>
      </c>
      <c r="D117" s="30"/>
      <c r="E117" s="30"/>
      <c r="F117" s="23" t="str">
        <f>IF(E18="","",E18)</f>
        <v>Vyplň údaj</v>
      </c>
      <c r="G117" s="30"/>
      <c r="H117" s="30"/>
      <c r="I117" s="91" t="s">
        <v>31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9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30"/>
      <c r="B119" s="131"/>
      <c r="C119" s="132" t="s">
        <v>97</v>
      </c>
      <c r="D119" s="133" t="s">
        <v>58</v>
      </c>
      <c r="E119" s="133" t="s">
        <v>54</v>
      </c>
      <c r="F119" s="133" t="s">
        <v>55</v>
      </c>
      <c r="G119" s="133" t="s">
        <v>98</v>
      </c>
      <c r="H119" s="133" t="s">
        <v>99</v>
      </c>
      <c r="I119" s="134" t="s">
        <v>100</v>
      </c>
      <c r="J119" s="133" t="s">
        <v>89</v>
      </c>
      <c r="K119" s="135" t="s">
        <v>101</v>
      </c>
      <c r="L119" s="136"/>
      <c r="M119" s="60" t="s">
        <v>1</v>
      </c>
      <c r="N119" s="61" t="s">
        <v>37</v>
      </c>
      <c r="O119" s="61" t="s">
        <v>102</v>
      </c>
      <c r="P119" s="61" t="s">
        <v>103</v>
      </c>
      <c r="Q119" s="61" t="s">
        <v>104</v>
      </c>
      <c r="R119" s="61" t="s">
        <v>105</v>
      </c>
      <c r="S119" s="61" t="s">
        <v>106</v>
      </c>
      <c r="T119" s="62" t="s">
        <v>107</v>
      </c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</row>
    <row r="120" spans="1:65" s="2" customFormat="1" ht="22.8" customHeight="1">
      <c r="A120" s="30"/>
      <c r="B120" s="31"/>
      <c r="C120" s="67" t="s">
        <v>108</v>
      </c>
      <c r="D120" s="30"/>
      <c r="E120" s="30"/>
      <c r="F120" s="30"/>
      <c r="G120" s="30"/>
      <c r="H120" s="30"/>
      <c r="I120" s="90"/>
      <c r="J120" s="137">
        <f>BK120</f>
        <v>0</v>
      </c>
      <c r="K120" s="30"/>
      <c r="L120" s="31"/>
      <c r="M120" s="63"/>
      <c r="N120" s="54"/>
      <c r="O120" s="64"/>
      <c r="P120" s="138">
        <f>P121</f>
        <v>0</v>
      </c>
      <c r="Q120" s="64"/>
      <c r="R120" s="138">
        <f>R121</f>
        <v>666.82338668</v>
      </c>
      <c r="S120" s="64"/>
      <c r="T120" s="139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72</v>
      </c>
      <c r="AU120" s="15" t="s">
        <v>91</v>
      </c>
      <c r="BK120" s="140">
        <f>BK121</f>
        <v>0</v>
      </c>
    </row>
    <row r="121" spans="1:65" s="12" customFormat="1" ht="25.95" customHeight="1">
      <c r="B121" s="141"/>
      <c r="D121" s="142" t="s">
        <v>72</v>
      </c>
      <c r="E121" s="143" t="s">
        <v>109</v>
      </c>
      <c r="F121" s="143" t="s">
        <v>110</v>
      </c>
      <c r="I121" s="144"/>
      <c r="J121" s="145">
        <f>BK121</f>
        <v>0</v>
      </c>
      <c r="L121" s="141"/>
      <c r="M121" s="146"/>
      <c r="N121" s="147"/>
      <c r="O121" s="147"/>
      <c r="P121" s="148">
        <f>P122+P133+P145</f>
        <v>0</v>
      </c>
      <c r="Q121" s="147"/>
      <c r="R121" s="148">
        <f>R122+R133+R145</f>
        <v>666.82338668</v>
      </c>
      <c r="S121" s="147"/>
      <c r="T121" s="149">
        <f>T122+T133+T145</f>
        <v>0</v>
      </c>
      <c r="AR121" s="142" t="s">
        <v>81</v>
      </c>
      <c r="AT121" s="150" t="s">
        <v>72</v>
      </c>
      <c r="AU121" s="150" t="s">
        <v>73</v>
      </c>
      <c r="AY121" s="142" t="s">
        <v>111</v>
      </c>
      <c r="BK121" s="151">
        <f>BK122+BK133+BK145</f>
        <v>0</v>
      </c>
    </row>
    <row r="122" spans="1:65" s="12" customFormat="1" ht="22.8" customHeight="1">
      <c r="B122" s="141"/>
      <c r="D122" s="142" t="s">
        <v>72</v>
      </c>
      <c r="E122" s="152" t="s">
        <v>112</v>
      </c>
      <c r="F122" s="152" t="s">
        <v>113</v>
      </c>
      <c r="I122" s="144"/>
      <c r="J122" s="153">
        <f>BK122</f>
        <v>0</v>
      </c>
      <c r="L122" s="141"/>
      <c r="M122" s="146"/>
      <c r="N122" s="147"/>
      <c r="O122" s="147"/>
      <c r="P122" s="148">
        <f>SUM(P123:P132)</f>
        <v>0</v>
      </c>
      <c r="Q122" s="147"/>
      <c r="R122" s="148">
        <f>SUM(R123:R132)</f>
        <v>634.32141000000001</v>
      </c>
      <c r="S122" s="147"/>
      <c r="T122" s="149">
        <f>SUM(T123:T132)</f>
        <v>0</v>
      </c>
      <c r="AR122" s="142" t="s">
        <v>81</v>
      </c>
      <c r="AT122" s="150" t="s">
        <v>72</v>
      </c>
      <c r="AU122" s="150" t="s">
        <v>81</v>
      </c>
      <c r="AY122" s="142" t="s">
        <v>111</v>
      </c>
      <c r="BK122" s="151">
        <f>SUM(BK123:BK132)</f>
        <v>0</v>
      </c>
    </row>
    <row r="123" spans="1:65" s="2" customFormat="1" ht="54" customHeight="1">
      <c r="A123" s="30"/>
      <c r="B123" s="154"/>
      <c r="C123" s="155" t="s">
        <v>81</v>
      </c>
      <c r="D123" s="155" t="s">
        <v>114</v>
      </c>
      <c r="E123" s="156" t="s">
        <v>115</v>
      </c>
      <c r="F123" s="157" t="s">
        <v>116</v>
      </c>
      <c r="G123" s="158" t="s">
        <v>117</v>
      </c>
      <c r="H123" s="159">
        <v>1762</v>
      </c>
      <c r="I123" s="160"/>
      <c r="J123" s="161">
        <f>ROUND(I123*H123,2)</f>
        <v>0</v>
      </c>
      <c r="K123" s="157" t="s">
        <v>118</v>
      </c>
      <c r="L123" s="31"/>
      <c r="M123" s="162" t="s">
        <v>1</v>
      </c>
      <c r="N123" s="163" t="s">
        <v>38</v>
      </c>
      <c r="O123" s="56"/>
      <c r="P123" s="164">
        <f>O123*H123</f>
        <v>0</v>
      </c>
      <c r="Q123" s="164">
        <v>0</v>
      </c>
      <c r="R123" s="164">
        <f>Q123*H123</f>
        <v>0</v>
      </c>
      <c r="S123" s="164">
        <v>0</v>
      </c>
      <c r="T123" s="16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6" t="s">
        <v>119</v>
      </c>
      <c r="AT123" s="166" t="s">
        <v>114</v>
      </c>
      <c r="AU123" s="166" t="s">
        <v>83</v>
      </c>
      <c r="AY123" s="15" t="s">
        <v>111</v>
      </c>
      <c r="BE123" s="167">
        <f>IF(N123="základní",J123,0)</f>
        <v>0</v>
      </c>
      <c r="BF123" s="167">
        <f>IF(N123="snížená",J123,0)</f>
        <v>0</v>
      </c>
      <c r="BG123" s="167">
        <f>IF(N123="zákl. přenesená",J123,0)</f>
        <v>0</v>
      </c>
      <c r="BH123" s="167">
        <f>IF(N123="sníž. přenesená",J123,0)</f>
        <v>0</v>
      </c>
      <c r="BI123" s="167">
        <f>IF(N123="nulová",J123,0)</f>
        <v>0</v>
      </c>
      <c r="BJ123" s="15" t="s">
        <v>81</v>
      </c>
      <c r="BK123" s="167">
        <f>ROUND(I123*H123,2)</f>
        <v>0</v>
      </c>
      <c r="BL123" s="15" t="s">
        <v>119</v>
      </c>
      <c r="BM123" s="166" t="s">
        <v>120</v>
      </c>
    </row>
    <row r="124" spans="1:65" s="2" customFormat="1" ht="32.4" customHeight="1">
      <c r="A124" s="30"/>
      <c r="B124" s="154"/>
      <c r="C124" s="155" t="s">
        <v>83</v>
      </c>
      <c r="D124" s="155" t="s">
        <v>114</v>
      </c>
      <c r="E124" s="156" t="s">
        <v>121</v>
      </c>
      <c r="F124" s="157" t="s">
        <v>122</v>
      </c>
      <c r="G124" s="158" t="s">
        <v>117</v>
      </c>
      <c r="H124" s="159">
        <v>1762</v>
      </c>
      <c r="I124" s="160"/>
      <c r="J124" s="161">
        <f>ROUND(I124*H124,2)</f>
        <v>0</v>
      </c>
      <c r="K124" s="157" t="s">
        <v>118</v>
      </c>
      <c r="L124" s="31"/>
      <c r="M124" s="162" t="s">
        <v>1</v>
      </c>
      <c r="N124" s="163" t="s">
        <v>38</v>
      </c>
      <c r="O124" s="56"/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6" t="s">
        <v>119</v>
      </c>
      <c r="AT124" s="166" t="s">
        <v>114</v>
      </c>
      <c r="AU124" s="166" t="s">
        <v>83</v>
      </c>
      <c r="AY124" s="15" t="s">
        <v>111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5" t="s">
        <v>81</v>
      </c>
      <c r="BK124" s="167">
        <f>ROUND(I124*H124,2)</f>
        <v>0</v>
      </c>
      <c r="BL124" s="15" t="s">
        <v>119</v>
      </c>
      <c r="BM124" s="166" t="s">
        <v>123</v>
      </c>
    </row>
    <row r="125" spans="1:65" s="2" customFormat="1" ht="14.4" customHeight="1">
      <c r="A125" s="30"/>
      <c r="B125" s="154"/>
      <c r="C125" s="168" t="s">
        <v>124</v>
      </c>
      <c r="D125" s="168" t="s">
        <v>125</v>
      </c>
      <c r="E125" s="169" t="s">
        <v>126</v>
      </c>
      <c r="F125" s="170" t="s">
        <v>127</v>
      </c>
      <c r="G125" s="171" t="s">
        <v>128</v>
      </c>
      <c r="H125" s="172">
        <v>634.32000000000005</v>
      </c>
      <c r="I125" s="173"/>
      <c r="J125" s="174">
        <f>ROUND(I125*H125,2)</f>
        <v>0</v>
      </c>
      <c r="K125" s="170" t="s">
        <v>129</v>
      </c>
      <c r="L125" s="175"/>
      <c r="M125" s="176" t="s">
        <v>1</v>
      </c>
      <c r="N125" s="177" t="s">
        <v>38</v>
      </c>
      <c r="O125" s="56"/>
      <c r="P125" s="164">
        <f>O125*H125</f>
        <v>0</v>
      </c>
      <c r="Q125" s="164">
        <v>1</v>
      </c>
      <c r="R125" s="164">
        <f>Q125*H125</f>
        <v>634.32000000000005</v>
      </c>
      <c r="S125" s="164">
        <v>0</v>
      </c>
      <c r="T125" s="165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6" t="s">
        <v>130</v>
      </c>
      <c r="AT125" s="166" t="s">
        <v>125</v>
      </c>
      <c r="AU125" s="166" t="s">
        <v>83</v>
      </c>
      <c r="AY125" s="15" t="s">
        <v>111</v>
      </c>
      <c r="BE125" s="167">
        <f>IF(N125="základní",J125,0)</f>
        <v>0</v>
      </c>
      <c r="BF125" s="167">
        <f>IF(N125="snížená",J125,0)</f>
        <v>0</v>
      </c>
      <c r="BG125" s="167">
        <f>IF(N125="zákl. přenesená",J125,0)</f>
        <v>0</v>
      </c>
      <c r="BH125" s="167">
        <f>IF(N125="sníž. přenesená",J125,0)</f>
        <v>0</v>
      </c>
      <c r="BI125" s="167">
        <f>IF(N125="nulová",J125,0)</f>
        <v>0</v>
      </c>
      <c r="BJ125" s="15" t="s">
        <v>81</v>
      </c>
      <c r="BK125" s="167">
        <f>ROUND(I125*H125,2)</f>
        <v>0</v>
      </c>
      <c r="BL125" s="15" t="s">
        <v>119</v>
      </c>
      <c r="BM125" s="166" t="s">
        <v>131</v>
      </c>
    </row>
    <row r="126" spans="1:65" s="13" customFormat="1" ht="10.199999999999999">
      <c r="B126" s="178"/>
      <c r="D126" s="179" t="s">
        <v>132</v>
      </c>
      <c r="E126" s="180" t="s">
        <v>1</v>
      </c>
      <c r="F126" s="181" t="s">
        <v>133</v>
      </c>
      <c r="H126" s="182">
        <v>634.32000000000005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0" t="s">
        <v>132</v>
      </c>
      <c r="AU126" s="180" t="s">
        <v>83</v>
      </c>
      <c r="AV126" s="13" t="s">
        <v>83</v>
      </c>
      <c r="AW126" s="13" t="s">
        <v>30</v>
      </c>
      <c r="AX126" s="13" t="s">
        <v>81</v>
      </c>
      <c r="AY126" s="180" t="s">
        <v>111</v>
      </c>
    </row>
    <row r="127" spans="1:65" s="2" customFormat="1" ht="32.4" customHeight="1">
      <c r="A127" s="30"/>
      <c r="B127" s="154"/>
      <c r="C127" s="155" t="s">
        <v>119</v>
      </c>
      <c r="D127" s="155" t="s">
        <v>114</v>
      </c>
      <c r="E127" s="156" t="s">
        <v>134</v>
      </c>
      <c r="F127" s="157" t="s">
        <v>135</v>
      </c>
      <c r="G127" s="158" t="s">
        <v>117</v>
      </c>
      <c r="H127" s="159">
        <v>1762</v>
      </c>
      <c r="I127" s="160"/>
      <c r="J127" s="161">
        <f>ROUND(I127*H127,2)</f>
        <v>0</v>
      </c>
      <c r="K127" s="157" t="s">
        <v>118</v>
      </c>
      <c r="L127" s="31"/>
      <c r="M127" s="162" t="s">
        <v>1</v>
      </c>
      <c r="N127" s="163" t="s">
        <v>38</v>
      </c>
      <c r="O127" s="56"/>
      <c r="P127" s="164">
        <f>O127*H127</f>
        <v>0</v>
      </c>
      <c r="Q127" s="164">
        <v>0</v>
      </c>
      <c r="R127" s="164">
        <f>Q127*H127</f>
        <v>0</v>
      </c>
      <c r="S127" s="164">
        <v>0</v>
      </c>
      <c r="T127" s="165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6" t="s">
        <v>119</v>
      </c>
      <c r="AT127" s="166" t="s">
        <v>114</v>
      </c>
      <c r="AU127" s="166" t="s">
        <v>83</v>
      </c>
      <c r="AY127" s="15" t="s">
        <v>111</v>
      </c>
      <c r="BE127" s="167">
        <f>IF(N127="základní",J127,0)</f>
        <v>0</v>
      </c>
      <c r="BF127" s="167">
        <f>IF(N127="snížená",J127,0)</f>
        <v>0</v>
      </c>
      <c r="BG127" s="167">
        <f>IF(N127="zákl. přenesená",J127,0)</f>
        <v>0</v>
      </c>
      <c r="BH127" s="167">
        <f>IF(N127="sníž. přenesená",J127,0)</f>
        <v>0</v>
      </c>
      <c r="BI127" s="167">
        <f>IF(N127="nulová",J127,0)</f>
        <v>0</v>
      </c>
      <c r="BJ127" s="15" t="s">
        <v>81</v>
      </c>
      <c r="BK127" s="167">
        <f>ROUND(I127*H127,2)</f>
        <v>0</v>
      </c>
      <c r="BL127" s="15" t="s">
        <v>119</v>
      </c>
      <c r="BM127" s="166" t="s">
        <v>136</v>
      </c>
    </row>
    <row r="128" spans="1:65" s="2" customFormat="1" ht="21.6" customHeight="1">
      <c r="A128" s="30"/>
      <c r="B128" s="154"/>
      <c r="C128" s="155" t="s">
        <v>137</v>
      </c>
      <c r="D128" s="155" t="s">
        <v>114</v>
      </c>
      <c r="E128" s="156" t="s">
        <v>138</v>
      </c>
      <c r="F128" s="157" t="s">
        <v>139</v>
      </c>
      <c r="G128" s="158" t="s">
        <v>117</v>
      </c>
      <c r="H128" s="159">
        <v>1762</v>
      </c>
      <c r="I128" s="160"/>
      <c r="J128" s="161">
        <f>ROUND(I128*H128,2)</f>
        <v>0</v>
      </c>
      <c r="K128" s="157" t="s">
        <v>118</v>
      </c>
      <c r="L128" s="31"/>
      <c r="M128" s="162" t="s">
        <v>1</v>
      </c>
      <c r="N128" s="163" t="s">
        <v>38</v>
      </c>
      <c r="O128" s="56"/>
      <c r="P128" s="164">
        <f>O128*H128</f>
        <v>0</v>
      </c>
      <c r="Q128" s="164">
        <v>0</v>
      </c>
      <c r="R128" s="164">
        <f>Q128*H128</f>
        <v>0</v>
      </c>
      <c r="S128" s="164">
        <v>0</v>
      </c>
      <c r="T128" s="16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6" t="s">
        <v>119</v>
      </c>
      <c r="AT128" s="166" t="s">
        <v>114</v>
      </c>
      <c r="AU128" s="166" t="s">
        <v>83</v>
      </c>
      <c r="AY128" s="15" t="s">
        <v>111</v>
      </c>
      <c r="BE128" s="167">
        <f>IF(N128="základní",J128,0)</f>
        <v>0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5" t="s">
        <v>81</v>
      </c>
      <c r="BK128" s="167">
        <f>ROUND(I128*H128,2)</f>
        <v>0</v>
      </c>
      <c r="BL128" s="15" t="s">
        <v>119</v>
      </c>
      <c r="BM128" s="166" t="s">
        <v>140</v>
      </c>
    </row>
    <row r="129" spans="1:65" s="2" customFormat="1" ht="43.2" customHeight="1">
      <c r="A129" s="30"/>
      <c r="B129" s="154"/>
      <c r="C129" s="155" t="s">
        <v>141</v>
      </c>
      <c r="D129" s="155" t="s">
        <v>114</v>
      </c>
      <c r="E129" s="156" t="s">
        <v>142</v>
      </c>
      <c r="F129" s="157" t="s">
        <v>143</v>
      </c>
      <c r="G129" s="158" t="s">
        <v>117</v>
      </c>
      <c r="H129" s="159">
        <v>3524</v>
      </c>
      <c r="I129" s="160"/>
      <c r="J129" s="161">
        <f>ROUND(I129*H129,2)</f>
        <v>0</v>
      </c>
      <c r="K129" s="157" t="s">
        <v>129</v>
      </c>
      <c r="L129" s="31"/>
      <c r="M129" s="162" t="s">
        <v>1</v>
      </c>
      <c r="N129" s="163" t="s">
        <v>38</v>
      </c>
      <c r="O129" s="56"/>
      <c r="P129" s="164">
        <f>O129*H129</f>
        <v>0</v>
      </c>
      <c r="Q129" s="164">
        <v>0</v>
      </c>
      <c r="R129" s="164">
        <f>Q129*H129</f>
        <v>0</v>
      </c>
      <c r="S129" s="164">
        <v>0</v>
      </c>
      <c r="T129" s="165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6" t="s">
        <v>119</v>
      </c>
      <c r="AT129" s="166" t="s">
        <v>114</v>
      </c>
      <c r="AU129" s="166" t="s">
        <v>83</v>
      </c>
      <c r="AY129" s="15" t="s">
        <v>111</v>
      </c>
      <c r="BE129" s="167">
        <f>IF(N129="základní",J129,0)</f>
        <v>0</v>
      </c>
      <c r="BF129" s="167">
        <f>IF(N129="snížená",J129,0)</f>
        <v>0</v>
      </c>
      <c r="BG129" s="167">
        <f>IF(N129="zákl. přenesená",J129,0)</f>
        <v>0</v>
      </c>
      <c r="BH129" s="167">
        <f>IF(N129="sníž. přenesená",J129,0)</f>
        <v>0</v>
      </c>
      <c r="BI129" s="167">
        <f>IF(N129="nulová",J129,0)</f>
        <v>0</v>
      </c>
      <c r="BJ129" s="15" t="s">
        <v>81</v>
      </c>
      <c r="BK129" s="167">
        <f>ROUND(I129*H129,2)</f>
        <v>0</v>
      </c>
      <c r="BL129" s="15" t="s">
        <v>119</v>
      </c>
      <c r="BM129" s="166" t="s">
        <v>144</v>
      </c>
    </row>
    <row r="130" spans="1:65" s="13" customFormat="1" ht="10.199999999999999">
      <c r="B130" s="178"/>
      <c r="D130" s="179" t="s">
        <v>132</v>
      </c>
      <c r="E130" s="180" t="s">
        <v>1</v>
      </c>
      <c r="F130" s="181" t="s">
        <v>145</v>
      </c>
      <c r="H130" s="182">
        <v>3524</v>
      </c>
      <c r="I130" s="183"/>
      <c r="L130" s="178"/>
      <c r="M130" s="184"/>
      <c r="N130" s="185"/>
      <c r="O130" s="185"/>
      <c r="P130" s="185"/>
      <c r="Q130" s="185"/>
      <c r="R130" s="185"/>
      <c r="S130" s="185"/>
      <c r="T130" s="186"/>
      <c r="AT130" s="180" t="s">
        <v>132</v>
      </c>
      <c r="AU130" s="180" t="s">
        <v>83</v>
      </c>
      <c r="AV130" s="13" t="s">
        <v>83</v>
      </c>
      <c r="AW130" s="13" t="s">
        <v>30</v>
      </c>
      <c r="AX130" s="13" t="s">
        <v>81</v>
      </c>
      <c r="AY130" s="180" t="s">
        <v>111</v>
      </c>
    </row>
    <row r="131" spans="1:65" s="2" customFormat="1" ht="14.4" customHeight="1">
      <c r="A131" s="30"/>
      <c r="B131" s="154"/>
      <c r="C131" s="168" t="s">
        <v>146</v>
      </c>
      <c r="D131" s="168" t="s">
        <v>125</v>
      </c>
      <c r="E131" s="169" t="s">
        <v>147</v>
      </c>
      <c r="F131" s="170" t="s">
        <v>148</v>
      </c>
      <c r="G131" s="171" t="s">
        <v>149</v>
      </c>
      <c r="H131" s="172">
        <v>1.41</v>
      </c>
      <c r="I131" s="173"/>
      <c r="J131" s="174">
        <f>ROUND(I131*H131,2)</f>
        <v>0</v>
      </c>
      <c r="K131" s="170" t="s">
        <v>118</v>
      </c>
      <c r="L131" s="175"/>
      <c r="M131" s="176" t="s">
        <v>1</v>
      </c>
      <c r="N131" s="177" t="s">
        <v>38</v>
      </c>
      <c r="O131" s="56"/>
      <c r="P131" s="164">
        <f>O131*H131</f>
        <v>0</v>
      </c>
      <c r="Q131" s="164">
        <v>1E-3</v>
      </c>
      <c r="R131" s="164">
        <f>Q131*H131</f>
        <v>1.41E-3</v>
      </c>
      <c r="S131" s="164">
        <v>0</v>
      </c>
      <c r="T131" s="165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6" t="s">
        <v>130</v>
      </c>
      <c r="AT131" s="166" t="s">
        <v>125</v>
      </c>
      <c r="AU131" s="166" t="s">
        <v>83</v>
      </c>
      <c r="AY131" s="15" t="s">
        <v>111</v>
      </c>
      <c r="BE131" s="167">
        <f>IF(N131="základní",J131,0)</f>
        <v>0</v>
      </c>
      <c r="BF131" s="167">
        <f>IF(N131="snížená",J131,0)</f>
        <v>0</v>
      </c>
      <c r="BG131" s="167">
        <f>IF(N131="zákl. přenesená",J131,0)</f>
        <v>0</v>
      </c>
      <c r="BH131" s="167">
        <f>IF(N131="sníž. přenesená",J131,0)</f>
        <v>0</v>
      </c>
      <c r="BI131" s="167">
        <f>IF(N131="nulová",J131,0)</f>
        <v>0</v>
      </c>
      <c r="BJ131" s="15" t="s">
        <v>81</v>
      </c>
      <c r="BK131" s="167">
        <f>ROUND(I131*H131,2)</f>
        <v>0</v>
      </c>
      <c r="BL131" s="15" t="s">
        <v>119</v>
      </c>
      <c r="BM131" s="166" t="s">
        <v>150</v>
      </c>
    </row>
    <row r="132" spans="1:65" s="13" customFormat="1" ht="10.199999999999999">
      <c r="B132" s="178"/>
      <c r="D132" s="179" t="s">
        <v>132</v>
      </c>
      <c r="E132" s="180" t="s">
        <v>1</v>
      </c>
      <c r="F132" s="181" t="s">
        <v>151</v>
      </c>
      <c r="H132" s="182">
        <v>1.41</v>
      </c>
      <c r="I132" s="183"/>
      <c r="L132" s="178"/>
      <c r="M132" s="184"/>
      <c r="N132" s="185"/>
      <c r="O132" s="185"/>
      <c r="P132" s="185"/>
      <c r="Q132" s="185"/>
      <c r="R132" s="185"/>
      <c r="S132" s="185"/>
      <c r="T132" s="186"/>
      <c r="AT132" s="180" t="s">
        <v>132</v>
      </c>
      <c r="AU132" s="180" t="s">
        <v>83</v>
      </c>
      <c r="AV132" s="13" t="s">
        <v>83</v>
      </c>
      <c r="AW132" s="13" t="s">
        <v>30</v>
      </c>
      <c r="AX132" s="13" t="s">
        <v>81</v>
      </c>
      <c r="AY132" s="180" t="s">
        <v>111</v>
      </c>
    </row>
    <row r="133" spans="1:65" s="12" customFormat="1" ht="22.8" customHeight="1">
      <c r="B133" s="141"/>
      <c r="D133" s="142" t="s">
        <v>72</v>
      </c>
      <c r="E133" s="152" t="s">
        <v>152</v>
      </c>
      <c r="F133" s="152" t="s">
        <v>153</v>
      </c>
      <c r="I133" s="144"/>
      <c r="J133" s="153">
        <f>BK133</f>
        <v>0</v>
      </c>
      <c r="L133" s="141"/>
      <c r="M133" s="146"/>
      <c r="N133" s="147"/>
      <c r="O133" s="147"/>
      <c r="P133" s="148">
        <f>SUM(P134:P144)</f>
        <v>0</v>
      </c>
      <c r="Q133" s="147"/>
      <c r="R133" s="148">
        <f>SUM(R134:R144)</f>
        <v>4.4049999999999999E-2</v>
      </c>
      <c r="S133" s="147"/>
      <c r="T133" s="149">
        <f>SUM(T134:T144)</f>
        <v>0</v>
      </c>
      <c r="AR133" s="142" t="s">
        <v>81</v>
      </c>
      <c r="AT133" s="150" t="s">
        <v>72</v>
      </c>
      <c r="AU133" s="150" t="s">
        <v>81</v>
      </c>
      <c r="AY133" s="142" t="s">
        <v>111</v>
      </c>
      <c r="BK133" s="151">
        <f>SUM(BK134:BK144)</f>
        <v>0</v>
      </c>
    </row>
    <row r="134" spans="1:65" s="2" customFormat="1" ht="21.6" customHeight="1">
      <c r="A134" s="30"/>
      <c r="B134" s="154"/>
      <c r="C134" s="155" t="s">
        <v>130</v>
      </c>
      <c r="D134" s="155" t="s">
        <v>114</v>
      </c>
      <c r="E134" s="156" t="s">
        <v>154</v>
      </c>
      <c r="F134" s="157" t="s">
        <v>155</v>
      </c>
      <c r="G134" s="158" t="s">
        <v>117</v>
      </c>
      <c r="H134" s="159">
        <v>1762</v>
      </c>
      <c r="I134" s="160"/>
      <c r="J134" s="161">
        <f>ROUND(I134*H134,2)</f>
        <v>0</v>
      </c>
      <c r="K134" s="157" t="s">
        <v>118</v>
      </c>
      <c r="L134" s="31"/>
      <c r="M134" s="162" t="s">
        <v>1</v>
      </c>
      <c r="N134" s="163" t="s">
        <v>38</v>
      </c>
      <c r="O134" s="56"/>
      <c r="P134" s="164">
        <f>O134*H134</f>
        <v>0</v>
      </c>
      <c r="Q134" s="164">
        <v>0</v>
      </c>
      <c r="R134" s="164">
        <f>Q134*H134</f>
        <v>0</v>
      </c>
      <c r="S134" s="164">
        <v>0</v>
      </c>
      <c r="T134" s="16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6" t="s">
        <v>119</v>
      </c>
      <c r="AT134" s="166" t="s">
        <v>114</v>
      </c>
      <c r="AU134" s="166" t="s">
        <v>83</v>
      </c>
      <c r="AY134" s="15" t="s">
        <v>111</v>
      </c>
      <c r="BE134" s="167">
        <f>IF(N134="základní",J134,0)</f>
        <v>0</v>
      </c>
      <c r="BF134" s="167">
        <f>IF(N134="snížená",J134,0)</f>
        <v>0</v>
      </c>
      <c r="BG134" s="167">
        <f>IF(N134="zákl. přenesená",J134,0)</f>
        <v>0</v>
      </c>
      <c r="BH134" s="167">
        <f>IF(N134="sníž. přenesená",J134,0)</f>
        <v>0</v>
      </c>
      <c r="BI134" s="167">
        <f>IF(N134="nulová",J134,0)</f>
        <v>0</v>
      </c>
      <c r="BJ134" s="15" t="s">
        <v>81</v>
      </c>
      <c r="BK134" s="167">
        <f>ROUND(I134*H134,2)</f>
        <v>0</v>
      </c>
      <c r="BL134" s="15" t="s">
        <v>119</v>
      </c>
      <c r="BM134" s="166" t="s">
        <v>156</v>
      </c>
    </row>
    <row r="135" spans="1:65" s="2" customFormat="1" ht="32.4" customHeight="1">
      <c r="A135" s="30"/>
      <c r="B135" s="154"/>
      <c r="C135" s="155" t="s">
        <v>157</v>
      </c>
      <c r="D135" s="155" t="s">
        <v>114</v>
      </c>
      <c r="E135" s="156" t="s">
        <v>158</v>
      </c>
      <c r="F135" s="157" t="s">
        <v>159</v>
      </c>
      <c r="G135" s="158" t="s">
        <v>117</v>
      </c>
      <c r="H135" s="159">
        <v>1762</v>
      </c>
      <c r="I135" s="160"/>
      <c r="J135" s="161">
        <f>ROUND(I135*H135,2)</f>
        <v>0</v>
      </c>
      <c r="K135" s="157" t="s">
        <v>118</v>
      </c>
      <c r="L135" s="31"/>
      <c r="M135" s="162" t="s">
        <v>1</v>
      </c>
      <c r="N135" s="163" t="s">
        <v>38</v>
      </c>
      <c r="O135" s="56"/>
      <c r="P135" s="164">
        <f>O135*H135</f>
        <v>0</v>
      </c>
      <c r="Q135" s="164">
        <v>0</v>
      </c>
      <c r="R135" s="164">
        <f>Q135*H135</f>
        <v>0</v>
      </c>
      <c r="S135" s="164">
        <v>0</v>
      </c>
      <c r="T135" s="16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6" t="s">
        <v>119</v>
      </c>
      <c r="AT135" s="166" t="s">
        <v>114</v>
      </c>
      <c r="AU135" s="166" t="s">
        <v>83</v>
      </c>
      <c r="AY135" s="15" t="s">
        <v>111</v>
      </c>
      <c r="BE135" s="167">
        <f>IF(N135="základní",J135,0)</f>
        <v>0</v>
      </c>
      <c r="BF135" s="167">
        <f>IF(N135="snížená",J135,0)</f>
        <v>0</v>
      </c>
      <c r="BG135" s="167">
        <f>IF(N135="zákl. přenesená",J135,0)</f>
        <v>0</v>
      </c>
      <c r="BH135" s="167">
        <f>IF(N135="sníž. přenesená",J135,0)</f>
        <v>0</v>
      </c>
      <c r="BI135" s="167">
        <f>IF(N135="nulová",J135,0)</f>
        <v>0</v>
      </c>
      <c r="BJ135" s="15" t="s">
        <v>81</v>
      </c>
      <c r="BK135" s="167">
        <f>ROUND(I135*H135,2)</f>
        <v>0</v>
      </c>
      <c r="BL135" s="15" t="s">
        <v>119</v>
      </c>
      <c r="BM135" s="166" t="s">
        <v>160</v>
      </c>
    </row>
    <row r="136" spans="1:65" s="2" customFormat="1" ht="14.4" customHeight="1">
      <c r="A136" s="30"/>
      <c r="B136" s="154"/>
      <c r="C136" s="168" t="s">
        <v>161</v>
      </c>
      <c r="D136" s="168" t="s">
        <v>125</v>
      </c>
      <c r="E136" s="169" t="s">
        <v>162</v>
      </c>
      <c r="F136" s="170" t="s">
        <v>163</v>
      </c>
      <c r="G136" s="171" t="s">
        <v>164</v>
      </c>
      <c r="H136" s="172">
        <v>44.05</v>
      </c>
      <c r="I136" s="173"/>
      <c r="J136" s="174">
        <f>ROUND(I136*H136,2)</f>
        <v>0</v>
      </c>
      <c r="K136" s="170" t="s">
        <v>118</v>
      </c>
      <c r="L136" s="175"/>
      <c r="M136" s="176" t="s">
        <v>1</v>
      </c>
      <c r="N136" s="177" t="s">
        <v>38</v>
      </c>
      <c r="O136" s="56"/>
      <c r="P136" s="164">
        <f>O136*H136</f>
        <v>0</v>
      </c>
      <c r="Q136" s="164">
        <v>1E-3</v>
      </c>
      <c r="R136" s="164">
        <f>Q136*H136</f>
        <v>4.4049999999999999E-2</v>
      </c>
      <c r="S136" s="164">
        <v>0</v>
      </c>
      <c r="T136" s="16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6" t="s">
        <v>130</v>
      </c>
      <c r="AT136" s="166" t="s">
        <v>125</v>
      </c>
      <c r="AU136" s="166" t="s">
        <v>83</v>
      </c>
      <c r="AY136" s="15" t="s">
        <v>111</v>
      </c>
      <c r="BE136" s="167">
        <f>IF(N136="základní",J136,0)</f>
        <v>0</v>
      </c>
      <c r="BF136" s="167">
        <f>IF(N136="snížená",J136,0)</f>
        <v>0</v>
      </c>
      <c r="BG136" s="167">
        <f>IF(N136="zákl. přenesená",J136,0)</f>
        <v>0</v>
      </c>
      <c r="BH136" s="167">
        <f>IF(N136="sníž. přenesená",J136,0)</f>
        <v>0</v>
      </c>
      <c r="BI136" s="167">
        <f>IF(N136="nulová",J136,0)</f>
        <v>0</v>
      </c>
      <c r="BJ136" s="15" t="s">
        <v>81</v>
      </c>
      <c r="BK136" s="167">
        <f>ROUND(I136*H136,2)</f>
        <v>0</v>
      </c>
      <c r="BL136" s="15" t="s">
        <v>119</v>
      </c>
      <c r="BM136" s="166" t="s">
        <v>165</v>
      </c>
    </row>
    <row r="137" spans="1:65" s="13" customFormat="1" ht="10.199999999999999">
      <c r="B137" s="178"/>
      <c r="D137" s="179" t="s">
        <v>132</v>
      </c>
      <c r="E137" s="180" t="s">
        <v>1</v>
      </c>
      <c r="F137" s="181" t="s">
        <v>166</v>
      </c>
      <c r="H137" s="182">
        <v>44.05</v>
      </c>
      <c r="I137" s="183"/>
      <c r="L137" s="178"/>
      <c r="M137" s="184"/>
      <c r="N137" s="185"/>
      <c r="O137" s="185"/>
      <c r="P137" s="185"/>
      <c r="Q137" s="185"/>
      <c r="R137" s="185"/>
      <c r="S137" s="185"/>
      <c r="T137" s="186"/>
      <c r="AT137" s="180" t="s">
        <v>132</v>
      </c>
      <c r="AU137" s="180" t="s">
        <v>83</v>
      </c>
      <c r="AV137" s="13" t="s">
        <v>83</v>
      </c>
      <c r="AW137" s="13" t="s">
        <v>30</v>
      </c>
      <c r="AX137" s="13" t="s">
        <v>81</v>
      </c>
      <c r="AY137" s="180" t="s">
        <v>111</v>
      </c>
    </row>
    <row r="138" spans="1:65" s="2" customFormat="1" ht="21.6" customHeight="1">
      <c r="A138" s="30"/>
      <c r="B138" s="154"/>
      <c r="C138" s="155" t="s">
        <v>167</v>
      </c>
      <c r="D138" s="155" t="s">
        <v>114</v>
      </c>
      <c r="E138" s="156" t="s">
        <v>168</v>
      </c>
      <c r="F138" s="157" t="s">
        <v>169</v>
      </c>
      <c r="G138" s="158" t="s">
        <v>117</v>
      </c>
      <c r="H138" s="159">
        <v>3524</v>
      </c>
      <c r="I138" s="160"/>
      <c r="J138" s="161">
        <f>ROUND(I138*H138,2)</f>
        <v>0</v>
      </c>
      <c r="K138" s="157" t="s">
        <v>118</v>
      </c>
      <c r="L138" s="31"/>
      <c r="M138" s="162" t="s">
        <v>1</v>
      </c>
      <c r="N138" s="163" t="s">
        <v>38</v>
      </c>
      <c r="O138" s="56"/>
      <c r="P138" s="164">
        <f>O138*H138</f>
        <v>0</v>
      </c>
      <c r="Q138" s="164">
        <v>0</v>
      </c>
      <c r="R138" s="164">
        <f>Q138*H138</f>
        <v>0</v>
      </c>
      <c r="S138" s="164">
        <v>0</v>
      </c>
      <c r="T138" s="16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6" t="s">
        <v>119</v>
      </c>
      <c r="AT138" s="166" t="s">
        <v>114</v>
      </c>
      <c r="AU138" s="166" t="s">
        <v>83</v>
      </c>
      <c r="AY138" s="15" t="s">
        <v>111</v>
      </c>
      <c r="BE138" s="167">
        <f>IF(N138="základní",J138,0)</f>
        <v>0</v>
      </c>
      <c r="BF138" s="167">
        <f>IF(N138="snížená",J138,0)</f>
        <v>0</v>
      </c>
      <c r="BG138" s="167">
        <f>IF(N138="zákl. přenesená",J138,0)</f>
        <v>0</v>
      </c>
      <c r="BH138" s="167">
        <f>IF(N138="sníž. přenesená",J138,0)</f>
        <v>0</v>
      </c>
      <c r="BI138" s="167">
        <f>IF(N138="nulová",J138,0)</f>
        <v>0</v>
      </c>
      <c r="BJ138" s="15" t="s">
        <v>81</v>
      </c>
      <c r="BK138" s="167">
        <f>ROUND(I138*H138,2)</f>
        <v>0</v>
      </c>
      <c r="BL138" s="15" t="s">
        <v>119</v>
      </c>
      <c r="BM138" s="166" t="s">
        <v>170</v>
      </c>
    </row>
    <row r="139" spans="1:65" s="13" customFormat="1" ht="10.199999999999999">
      <c r="B139" s="178"/>
      <c r="D139" s="179" t="s">
        <v>132</v>
      </c>
      <c r="E139" s="180" t="s">
        <v>1</v>
      </c>
      <c r="F139" s="181" t="s">
        <v>145</v>
      </c>
      <c r="H139" s="182">
        <v>3524</v>
      </c>
      <c r="I139" s="183"/>
      <c r="L139" s="178"/>
      <c r="M139" s="184"/>
      <c r="N139" s="185"/>
      <c r="O139" s="185"/>
      <c r="P139" s="185"/>
      <c r="Q139" s="185"/>
      <c r="R139" s="185"/>
      <c r="S139" s="185"/>
      <c r="T139" s="186"/>
      <c r="AT139" s="180" t="s">
        <v>132</v>
      </c>
      <c r="AU139" s="180" t="s">
        <v>83</v>
      </c>
      <c r="AV139" s="13" t="s">
        <v>83</v>
      </c>
      <c r="AW139" s="13" t="s">
        <v>30</v>
      </c>
      <c r="AX139" s="13" t="s">
        <v>81</v>
      </c>
      <c r="AY139" s="180" t="s">
        <v>111</v>
      </c>
    </row>
    <row r="140" spans="1:65" s="2" customFormat="1" ht="14.4" customHeight="1">
      <c r="A140" s="30"/>
      <c r="B140" s="154"/>
      <c r="C140" s="155" t="s">
        <v>171</v>
      </c>
      <c r="D140" s="155" t="s">
        <v>114</v>
      </c>
      <c r="E140" s="156" t="s">
        <v>172</v>
      </c>
      <c r="F140" s="157" t="s">
        <v>173</v>
      </c>
      <c r="G140" s="158" t="s">
        <v>164</v>
      </c>
      <c r="H140" s="159">
        <v>35.24</v>
      </c>
      <c r="I140" s="160"/>
      <c r="J140" s="161">
        <f>ROUND(I140*H140,2)</f>
        <v>0</v>
      </c>
      <c r="K140" s="157" t="s">
        <v>1</v>
      </c>
      <c r="L140" s="31"/>
      <c r="M140" s="162" t="s">
        <v>1</v>
      </c>
      <c r="N140" s="163" t="s">
        <v>38</v>
      </c>
      <c r="O140" s="56"/>
      <c r="P140" s="164">
        <f>O140*H140</f>
        <v>0</v>
      </c>
      <c r="Q140" s="164">
        <v>0</v>
      </c>
      <c r="R140" s="164">
        <f>Q140*H140</f>
        <v>0</v>
      </c>
      <c r="S140" s="164">
        <v>0</v>
      </c>
      <c r="T140" s="16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6" t="s">
        <v>119</v>
      </c>
      <c r="AT140" s="166" t="s">
        <v>114</v>
      </c>
      <c r="AU140" s="166" t="s">
        <v>83</v>
      </c>
      <c r="AY140" s="15" t="s">
        <v>111</v>
      </c>
      <c r="BE140" s="167">
        <f>IF(N140="základní",J140,0)</f>
        <v>0</v>
      </c>
      <c r="BF140" s="167">
        <f>IF(N140="snížená",J140,0)</f>
        <v>0</v>
      </c>
      <c r="BG140" s="167">
        <f>IF(N140="zákl. přenesená",J140,0)</f>
        <v>0</v>
      </c>
      <c r="BH140" s="167">
        <f>IF(N140="sníž. přenesená",J140,0)</f>
        <v>0</v>
      </c>
      <c r="BI140" s="167">
        <f>IF(N140="nulová",J140,0)</f>
        <v>0</v>
      </c>
      <c r="BJ140" s="15" t="s">
        <v>81</v>
      </c>
      <c r="BK140" s="167">
        <f>ROUND(I140*H140,2)</f>
        <v>0</v>
      </c>
      <c r="BL140" s="15" t="s">
        <v>119</v>
      </c>
      <c r="BM140" s="166" t="s">
        <v>174</v>
      </c>
    </row>
    <row r="141" spans="1:65" s="13" customFormat="1" ht="10.199999999999999">
      <c r="B141" s="178"/>
      <c r="D141" s="179" t="s">
        <v>132</v>
      </c>
      <c r="E141" s="180" t="s">
        <v>1</v>
      </c>
      <c r="F141" s="181" t="s">
        <v>175</v>
      </c>
      <c r="H141" s="182">
        <v>35.24</v>
      </c>
      <c r="I141" s="183"/>
      <c r="L141" s="178"/>
      <c r="M141" s="184"/>
      <c r="N141" s="185"/>
      <c r="O141" s="185"/>
      <c r="P141" s="185"/>
      <c r="Q141" s="185"/>
      <c r="R141" s="185"/>
      <c r="S141" s="185"/>
      <c r="T141" s="186"/>
      <c r="AT141" s="180" t="s">
        <v>132</v>
      </c>
      <c r="AU141" s="180" t="s">
        <v>83</v>
      </c>
      <c r="AV141" s="13" t="s">
        <v>83</v>
      </c>
      <c r="AW141" s="13" t="s">
        <v>30</v>
      </c>
      <c r="AX141" s="13" t="s">
        <v>81</v>
      </c>
      <c r="AY141" s="180" t="s">
        <v>111</v>
      </c>
    </row>
    <row r="142" spans="1:65" s="2" customFormat="1" ht="14.4" customHeight="1">
      <c r="A142" s="30"/>
      <c r="B142" s="154"/>
      <c r="C142" s="155" t="s">
        <v>176</v>
      </c>
      <c r="D142" s="155" t="s">
        <v>114</v>
      </c>
      <c r="E142" s="156" t="s">
        <v>177</v>
      </c>
      <c r="F142" s="157" t="s">
        <v>178</v>
      </c>
      <c r="G142" s="158" t="s">
        <v>128</v>
      </c>
      <c r="H142" s="159">
        <v>3.5000000000000003E-2</v>
      </c>
      <c r="I142" s="160"/>
      <c r="J142" s="161">
        <f>ROUND(I142*H142,2)</f>
        <v>0</v>
      </c>
      <c r="K142" s="157" t="s">
        <v>1</v>
      </c>
      <c r="L142" s="31"/>
      <c r="M142" s="162" t="s">
        <v>1</v>
      </c>
      <c r="N142" s="163" t="s">
        <v>38</v>
      </c>
      <c r="O142" s="56"/>
      <c r="P142" s="164">
        <f>O142*H142</f>
        <v>0</v>
      </c>
      <c r="Q142" s="164">
        <v>0</v>
      </c>
      <c r="R142" s="164">
        <f>Q142*H142</f>
        <v>0</v>
      </c>
      <c r="S142" s="164">
        <v>0</v>
      </c>
      <c r="T142" s="165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6" t="s">
        <v>119</v>
      </c>
      <c r="AT142" s="166" t="s">
        <v>114</v>
      </c>
      <c r="AU142" s="166" t="s">
        <v>83</v>
      </c>
      <c r="AY142" s="15" t="s">
        <v>111</v>
      </c>
      <c r="BE142" s="167">
        <f>IF(N142="základní",J142,0)</f>
        <v>0</v>
      </c>
      <c r="BF142" s="167">
        <f>IF(N142="snížená",J142,0)</f>
        <v>0</v>
      </c>
      <c r="BG142" s="167">
        <f>IF(N142="zákl. přenesená",J142,0)</f>
        <v>0</v>
      </c>
      <c r="BH142" s="167">
        <f>IF(N142="sníž. přenesená",J142,0)</f>
        <v>0</v>
      </c>
      <c r="BI142" s="167">
        <f>IF(N142="nulová",J142,0)</f>
        <v>0</v>
      </c>
      <c r="BJ142" s="15" t="s">
        <v>81</v>
      </c>
      <c r="BK142" s="167">
        <f>ROUND(I142*H142,2)</f>
        <v>0</v>
      </c>
      <c r="BL142" s="15" t="s">
        <v>119</v>
      </c>
      <c r="BM142" s="166" t="s">
        <v>179</v>
      </c>
    </row>
    <row r="143" spans="1:65" s="13" customFormat="1" ht="10.199999999999999">
      <c r="B143" s="178"/>
      <c r="D143" s="179" t="s">
        <v>132</v>
      </c>
      <c r="E143" s="180" t="s">
        <v>1</v>
      </c>
      <c r="F143" s="181" t="s">
        <v>180</v>
      </c>
      <c r="H143" s="182">
        <v>3.5000000000000003E-2</v>
      </c>
      <c r="I143" s="183"/>
      <c r="L143" s="178"/>
      <c r="M143" s="184"/>
      <c r="N143" s="185"/>
      <c r="O143" s="185"/>
      <c r="P143" s="185"/>
      <c r="Q143" s="185"/>
      <c r="R143" s="185"/>
      <c r="S143" s="185"/>
      <c r="T143" s="186"/>
      <c r="AT143" s="180" t="s">
        <v>132</v>
      </c>
      <c r="AU143" s="180" t="s">
        <v>83</v>
      </c>
      <c r="AV143" s="13" t="s">
        <v>83</v>
      </c>
      <c r="AW143" s="13" t="s">
        <v>30</v>
      </c>
      <c r="AX143" s="13" t="s">
        <v>81</v>
      </c>
      <c r="AY143" s="180" t="s">
        <v>111</v>
      </c>
    </row>
    <row r="144" spans="1:65" s="2" customFormat="1" ht="21.6" customHeight="1">
      <c r="A144" s="30"/>
      <c r="B144" s="154"/>
      <c r="C144" s="155" t="s">
        <v>181</v>
      </c>
      <c r="D144" s="155" t="s">
        <v>114</v>
      </c>
      <c r="E144" s="156" t="s">
        <v>182</v>
      </c>
      <c r="F144" s="157" t="s">
        <v>183</v>
      </c>
      <c r="G144" s="158" t="s">
        <v>117</v>
      </c>
      <c r="H144" s="159">
        <v>1762</v>
      </c>
      <c r="I144" s="160"/>
      <c r="J144" s="161">
        <f>ROUND(I144*H144,2)</f>
        <v>0</v>
      </c>
      <c r="K144" s="157" t="s">
        <v>118</v>
      </c>
      <c r="L144" s="31"/>
      <c r="M144" s="162" t="s">
        <v>1</v>
      </c>
      <c r="N144" s="163" t="s">
        <v>38</v>
      </c>
      <c r="O144" s="56"/>
      <c r="P144" s="164">
        <f>O144*H144</f>
        <v>0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6" t="s">
        <v>119</v>
      </c>
      <c r="AT144" s="166" t="s">
        <v>114</v>
      </c>
      <c r="AU144" s="166" t="s">
        <v>83</v>
      </c>
      <c r="AY144" s="15" t="s">
        <v>111</v>
      </c>
      <c r="BE144" s="167">
        <f>IF(N144="základní",J144,0)</f>
        <v>0</v>
      </c>
      <c r="BF144" s="167">
        <f>IF(N144="snížená",J144,0)</f>
        <v>0</v>
      </c>
      <c r="BG144" s="167">
        <f>IF(N144="zákl. přenesená",J144,0)</f>
        <v>0</v>
      </c>
      <c r="BH144" s="167">
        <f>IF(N144="sníž. přenesená",J144,0)</f>
        <v>0</v>
      </c>
      <c r="BI144" s="167">
        <f>IF(N144="nulová",J144,0)</f>
        <v>0</v>
      </c>
      <c r="BJ144" s="15" t="s">
        <v>81</v>
      </c>
      <c r="BK144" s="167">
        <f>ROUND(I144*H144,2)</f>
        <v>0</v>
      </c>
      <c r="BL144" s="15" t="s">
        <v>119</v>
      </c>
      <c r="BM144" s="166" t="s">
        <v>184</v>
      </c>
    </row>
    <row r="145" spans="1:65" s="12" customFormat="1" ht="22.8" customHeight="1">
      <c r="B145" s="141"/>
      <c r="D145" s="142" t="s">
        <v>72</v>
      </c>
      <c r="E145" s="152" t="s">
        <v>185</v>
      </c>
      <c r="F145" s="152" t="s">
        <v>186</v>
      </c>
      <c r="I145" s="144"/>
      <c r="J145" s="153">
        <f>BK145</f>
        <v>0</v>
      </c>
      <c r="L145" s="141"/>
      <c r="M145" s="146"/>
      <c r="N145" s="147"/>
      <c r="O145" s="147"/>
      <c r="P145" s="148">
        <f>SUM(P146:P187)</f>
        <v>0</v>
      </c>
      <c r="Q145" s="147"/>
      <c r="R145" s="148">
        <f>SUM(R146:R187)</f>
        <v>32.45792668</v>
      </c>
      <c r="S145" s="147"/>
      <c r="T145" s="149">
        <f>SUM(T146:T187)</f>
        <v>0</v>
      </c>
      <c r="AR145" s="142" t="s">
        <v>81</v>
      </c>
      <c r="AT145" s="150" t="s">
        <v>72</v>
      </c>
      <c r="AU145" s="150" t="s">
        <v>81</v>
      </c>
      <c r="AY145" s="142" t="s">
        <v>111</v>
      </c>
      <c r="BK145" s="151">
        <f>SUM(BK146:BK187)</f>
        <v>0</v>
      </c>
    </row>
    <row r="146" spans="1:65" s="2" customFormat="1" ht="43.2" customHeight="1">
      <c r="A146" s="30"/>
      <c r="B146" s="154"/>
      <c r="C146" s="155" t="s">
        <v>8</v>
      </c>
      <c r="D146" s="155" t="s">
        <v>114</v>
      </c>
      <c r="E146" s="156" t="s">
        <v>187</v>
      </c>
      <c r="F146" s="157" t="s">
        <v>188</v>
      </c>
      <c r="G146" s="158" t="s">
        <v>189</v>
      </c>
      <c r="H146" s="159">
        <v>240</v>
      </c>
      <c r="I146" s="160"/>
      <c r="J146" s="161">
        <f>ROUND(I146*H146,2)</f>
        <v>0</v>
      </c>
      <c r="K146" s="157" t="s">
        <v>118</v>
      </c>
      <c r="L146" s="31"/>
      <c r="M146" s="162" t="s">
        <v>1</v>
      </c>
      <c r="N146" s="163" t="s">
        <v>38</v>
      </c>
      <c r="O146" s="56"/>
      <c r="P146" s="164">
        <f>O146*H146</f>
        <v>0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6" t="s">
        <v>119</v>
      </c>
      <c r="AT146" s="166" t="s">
        <v>114</v>
      </c>
      <c r="AU146" s="166" t="s">
        <v>83</v>
      </c>
      <c r="AY146" s="15" t="s">
        <v>111</v>
      </c>
      <c r="BE146" s="167">
        <f>IF(N146="základní",J146,0)</f>
        <v>0</v>
      </c>
      <c r="BF146" s="167">
        <f>IF(N146="snížená",J146,0)</f>
        <v>0</v>
      </c>
      <c r="BG146" s="167">
        <f>IF(N146="zákl. přenesená",J146,0)</f>
        <v>0</v>
      </c>
      <c r="BH146" s="167">
        <f>IF(N146="sníž. přenesená",J146,0)</f>
        <v>0</v>
      </c>
      <c r="BI146" s="167">
        <f>IF(N146="nulová",J146,0)</f>
        <v>0</v>
      </c>
      <c r="BJ146" s="15" t="s">
        <v>81</v>
      </c>
      <c r="BK146" s="167">
        <f>ROUND(I146*H146,2)</f>
        <v>0</v>
      </c>
      <c r="BL146" s="15" t="s">
        <v>119</v>
      </c>
      <c r="BM146" s="166" t="s">
        <v>190</v>
      </c>
    </row>
    <row r="147" spans="1:65" s="2" customFormat="1" ht="43.2" customHeight="1">
      <c r="A147" s="30"/>
      <c r="B147" s="154"/>
      <c r="C147" s="155" t="s">
        <v>191</v>
      </c>
      <c r="D147" s="155" t="s">
        <v>114</v>
      </c>
      <c r="E147" s="156" t="s">
        <v>192</v>
      </c>
      <c r="F147" s="157" t="s">
        <v>193</v>
      </c>
      <c r="G147" s="158" t="s">
        <v>189</v>
      </c>
      <c r="H147" s="159">
        <v>19</v>
      </c>
      <c r="I147" s="160"/>
      <c r="J147" s="161">
        <f>ROUND(I147*H147,2)</f>
        <v>0</v>
      </c>
      <c r="K147" s="157" t="s">
        <v>118</v>
      </c>
      <c r="L147" s="31"/>
      <c r="M147" s="162" t="s">
        <v>1</v>
      </c>
      <c r="N147" s="163" t="s">
        <v>38</v>
      </c>
      <c r="O147" s="56"/>
      <c r="P147" s="164">
        <f>O147*H147</f>
        <v>0</v>
      </c>
      <c r="Q147" s="164">
        <v>0</v>
      </c>
      <c r="R147" s="164">
        <f>Q147*H147</f>
        <v>0</v>
      </c>
      <c r="S147" s="164">
        <v>0</v>
      </c>
      <c r="T147" s="16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6" t="s">
        <v>119</v>
      </c>
      <c r="AT147" s="166" t="s">
        <v>114</v>
      </c>
      <c r="AU147" s="166" t="s">
        <v>83</v>
      </c>
      <c r="AY147" s="15" t="s">
        <v>111</v>
      </c>
      <c r="BE147" s="167">
        <f>IF(N147="základní",J147,0)</f>
        <v>0</v>
      </c>
      <c r="BF147" s="167">
        <f>IF(N147="snížená",J147,0)</f>
        <v>0</v>
      </c>
      <c r="BG147" s="167">
        <f>IF(N147="zákl. přenesená",J147,0)</f>
        <v>0</v>
      </c>
      <c r="BH147" s="167">
        <f>IF(N147="sníž. přenesená",J147,0)</f>
        <v>0</v>
      </c>
      <c r="BI147" s="167">
        <f>IF(N147="nulová",J147,0)</f>
        <v>0</v>
      </c>
      <c r="BJ147" s="15" t="s">
        <v>81</v>
      </c>
      <c r="BK147" s="167">
        <f>ROUND(I147*H147,2)</f>
        <v>0</v>
      </c>
      <c r="BL147" s="15" t="s">
        <v>119</v>
      </c>
      <c r="BM147" s="166" t="s">
        <v>194</v>
      </c>
    </row>
    <row r="148" spans="1:65" s="13" customFormat="1" ht="10.199999999999999">
      <c r="B148" s="178"/>
      <c r="D148" s="179" t="s">
        <v>132</v>
      </c>
      <c r="E148" s="180" t="s">
        <v>1</v>
      </c>
      <c r="F148" s="181" t="s">
        <v>195</v>
      </c>
      <c r="H148" s="182">
        <v>19</v>
      </c>
      <c r="I148" s="183"/>
      <c r="L148" s="178"/>
      <c r="M148" s="184"/>
      <c r="N148" s="185"/>
      <c r="O148" s="185"/>
      <c r="P148" s="185"/>
      <c r="Q148" s="185"/>
      <c r="R148" s="185"/>
      <c r="S148" s="185"/>
      <c r="T148" s="186"/>
      <c r="AT148" s="180" t="s">
        <v>132</v>
      </c>
      <c r="AU148" s="180" t="s">
        <v>83</v>
      </c>
      <c r="AV148" s="13" t="s">
        <v>83</v>
      </c>
      <c r="AW148" s="13" t="s">
        <v>30</v>
      </c>
      <c r="AX148" s="13" t="s">
        <v>81</v>
      </c>
      <c r="AY148" s="180" t="s">
        <v>111</v>
      </c>
    </row>
    <row r="149" spans="1:65" s="2" customFormat="1" ht="14.4" customHeight="1">
      <c r="A149" s="30"/>
      <c r="B149" s="154"/>
      <c r="C149" s="168" t="s">
        <v>196</v>
      </c>
      <c r="D149" s="168" t="s">
        <v>125</v>
      </c>
      <c r="E149" s="169" t="s">
        <v>197</v>
      </c>
      <c r="F149" s="170" t="s">
        <v>198</v>
      </c>
      <c r="G149" s="171" t="s">
        <v>199</v>
      </c>
      <c r="H149" s="172">
        <v>129.5</v>
      </c>
      <c r="I149" s="173"/>
      <c r="J149" s="174">
        <f>ROUND(I149*H149,2)</f>
        <v>0</v>
      </c>
      <c r="K149" s="170" t="s">
        <v>129</v>
      </c>
      <c r="L149" s="175"/>
      <c r="M149" s="176" t="s">
        <v>1</v>
      </c>
      <c r="N149" s="177" t="s">
        <v>38</v>
      </c>
      <c r="O149" s="56"/>
      <c r="P149" s="164">
        <f>O149*H149</f>
        <v>0</v>
      </c>
      <c r="Q149" s="164">
        <v>0.21</v>
      </c>
      <c r="R149" s="164">
        <f>Q149*H149</f>
        <v>27.195</v>
      </c>
      <c r="S149" s="164">
        <v>0</v>
      </c>
      <c r="T149" s="16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6" t="s">
        <v>130</v>
      </c>
      <c r="AT149" s="166" t="s">
        <v>125</v>
      </c>
      <c r="AU149" s="166" t="s">
        <v>83</v>
      </c>
      <c r="AY149" s="15" t="s">
        <v>111</v>
      </c>
      <c r="BE149" s="167">
        <f>IF(N149="základní",J149,0)</f>
        <v>0</v>
      </c>
      <c r="BF149" s="167">
        <f>IF(N149="snížená",J149,0)</f>
        <v>0</v>
      </c>
      <c r="BG149" s="167">
        <f>IF(N149="zákl. přenesená",J149,0)</f>
        <v>0</v>
      </c>
      <c r="BH149" s="167">
        <f>IF(N149="sníž. přenesená",J149,0)</f>
        <v>0</v>
      </c>
      <c r="BI149" s="167">
        <f>IF(N149="nulová",J149,0)</f>
        <v>0</v>
      </c>
      <c r="BJ149" s="15" t="s">
        <v>81</v>
      </c>
      <c r="BK149" s="167">
        <f>ROUND(I149*H149,2)</f>
        <v>0</v>
      </c>
      <c r="BL149" s="15" t="s">
        <v>119</v>
      </c>
      <c r="BM149" s="166" t="s">
        <v>200</v>
      </c>
    </row>
    <row r="150" spans="1:65" s="13" customFormat="1" ht="10.199999999999999">
      <c r="B150" s="178"/>
      <c r="D150" s="179" t="s">
        <v>132</v>
      </c>
      <c r="E150" s="180" t="s">
        <v>1</v>
      </c>
      <c r="F150" s="181" t="s">
        <v>201</v>
      </c>
      <c r="H150" s="182">
        <v>129.5</v>
      </c>
      <c r="I150" s="183"/>
      <c r="L150" s="178"/>
      <c r="M150" s="184"/>
      <c r="N150" s="185"/>
      <c r="O150" s="185"/>
      <c r="P150" s="185"/>
      <c r="Q150" s="185"/>
      <c r="R150" s="185"/>
      <c r="S150" s="185"/>
      <c r="T150" s="186"/>
      <c r="AT150" s="180" t="s">
        <v>132</v>
      </c>
      <c r="AU150" s="180" t="s">
        <v>83</v>
      </c>
      <c r="AV150" s="13" t="s">
        <v>83</v>
      </c>
      <c r="AW150" s="13" t="s">
        <v>30</v>
      </c>
      <c r="AX150" s="13" t="s">
        <v>81</v>
      </c>
      <c r="AY150" s="180" t="s">
        <v>111</v>
      </c>
    </row>
    <row r="151" spans="1:65" s="2" customFormat="1" ht="43.2" customHeight="1">
      <c r="A151" s="30"/>
      <c r="B151" s="154"/>
      <c r="C151" s="155" t="s">
        <v>202</v>
      </c>
      <c r="D151" s="155" t="s">
        <v>114</v>
      </c>
      <c r="E151" s="156" t="s">
        <v>203</v>
      </c>
      <c r="F151" s="157" t="s">
        <v>204</v>
      </c>
      <c r="G151" s="158" t="s">
        <v>189</v>
      </c>
      <c r="H151" s="159">
        <v>240</v>
      </c>
      <c r="I151" s="160"/>
      <c r="J151" s="161">
        <f t="shared" ref="J151:J166" si="0">ROUND(I151*H151,2)</f>
        <v>0</v>
      </c>
      <c r="K151" s="157" t="s">
        <v>118</v>
      </c>
      <c r="L151" s="31"/>
      <c r="M151" s="162" t="s">
        <v>1</v>
      </c>
      <c r="N151" s="163" t="s">
        <v>38</v>
      </c>
      <c r="O151" s="56"/>
      <c r="P151" s="164">
        <f t="shared" ref="P151:P166" si="1">O151*H151</f>
        <v>0</v>
      </c>
      <c r="Q151" s="164">
        <v>0</v>
      </c>
      <c r="R151" s="164">
        <f t="shared" ref="R151:R166" si="2">Q151*H151</f>
        <v>0</v>
      </c>
      <c r="S151" s="164">
        <v>0</v>
      </c>
      <c r="T151" s="165">
        <f t="shared" ref="T151:T166" si="3"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6" t="s">
        <v>119</v>
      </c>
      <c r="AT151" s="166" t="s">
        <v>114</v>
      </c>
      <c r="AU151" s="166" t="s">
        <v>83</v>
      </c>
      <c r="AY151" s="15" t="s">
        <v>111</v>
      </c>
      <c r="BE151" s="167">
        <f t="shared" ref="BE151:BE166" si="4">IF(N151="základní",J151,0)</f>
        <v>0</v>
      </c>
      <c r="BF151" s="167">
        <f t="shared" ref="BF151:BF166" si="5">IF(N151="snížená",J151,0)</f>
        <v>0</v>
      </c>
      <c r="BG151" s="167">
        <f t="shared" ref="BG151:BG166" si="6">IF(N151="zákl. přenesená",J151,0)</f>
        <v>0</v>
      </c>
      <c r="BH151" s="167">
        <f t="shared" ref="BH151:BH166" si="7">IF(N151="sníž. přenesená",J151,0)</f>
        <v>0</v>
      </c>
      <c r="BI151" s="167">
        <f t="shared" ref="BI151:BI166" si="8">IF(N151="nulová",J151,0)</f>
        <v>0</v>
      </c>
      <c r="BJ151" s="15" t="s">
        <v>81</v>
      </c>
      <c r="BK151" s="167">
        <f t="shared" ref="BK151:BK166" si="9">ROUND(I151*H151,2)</f>
        <v>0</v>
      </c>
      <c r="BL151" s="15" t="s">
        <v>119</v>
      </c>
      <c r="BM151" s="166" t="s">
        <v>205</v>
      </c>
    </row>
    <row r="152" spans="1:65" s="2" customFormat="1" ht="14.4" customHeight="1">
      <c r="A152" s="30"/>
      <c r="B152" s="154"/>
      <c r="C152" s="168" t="s">
        <v>206</v>
      </c>
      <c r="D152" s="168" t="s">
        <v>125</v>
      </c>
      <c r="E152" s="169" t="s">
        <v>207</v>
      </c>
      <c r="F152" s="170" t="s">
        <v>208</v>
      </c>
      <c r="G152" s="171" t="s">
        <v>189</v>
      </c>
      <c r="H152" s="172">
        <v>228</v>
      </c>
      <c r="I152" s="173"/>
      <c r="J152" s="174">
        <f t="shared" si="0"/>
        <v>0</v>
      </c>
      <c r="K152" s="170" t="s">
        <v>1</v>
      </c>
      <c r="L152" s="175"/>
      <c r="M152" s="176" t="s">
        <v>1</v>
      </c>
      <c r="N152" s="177" t="s">
        <v>38</v>
      </c>
      <c r="O152" s="56"/>
      <c r="P152" s="164">
        <f t="shared" si="1"/>
        <v>0</v>
      </c>
      <c r="Q152" s="164">
        <v>0</v>
      </c>
      <c r="R152" s="164">
        <f t="shared" si="2"/>
        <v>0</v>
      </c>
      <c r="S152" s="164">
        <v>0</v>
      </c>
      <c r="T152" s="165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6" t="s">
        <v>130</v>
      </c>
      <c r="AT152" s="166" t="s">
        <v>125</v>
      </c>
      <c r="AU152" s="166" t="s">
        <v>83</v>
      </c>
      <c r="AY152" s="15" t="s">
        <v>111</v>
      </c>
      <c r="BE152" s="167">
        <f t="shared" si="4"/>
        <v>0</v>
      </c>
      <c r="BF152" s="167">
        <f t="shared" si="5"/>
        <v>0</v>
      </c>
      <c r="BG152" s="167">
        <f t="shared" si="6"/>
        <v>0</v>
      </c>
      <c r="BH152" s="167">
        <f t="shared" si="7"/>
        <v>0</v>
      </c>
      <c r="BI152" s="167">
        <f t="shared" si="8"/>
        <v>0</v>
      </c>
      <c r="BJ152" s="15" t="s">
        <v>81</v>
      </c>
      <c r="BK152" s="167">
        <f t="shared" si="9"/>
        <v>0</v>
      </c>
      <c r="BL152" s="15" t="s">
        <v>119</v>
      </c>
      <c r="BM152" s="166" t="s">
        <v>209</v>
      </c>
    </row>
    <row r="153" spans="1:65" s="2" customFormat="1" ht="14.4" customHeight="1">
      <c r="A153" s="30"/>
      <c r="B153" s="154"/>
      <c r="C153" s="168" t="s">
        <v>210</v>
      </c>
      <c r="D153" s="168" t="s">
        <v>125</v>
      </c>
      <c r="E153" s="169" t="s">
        <v>211</v>
      </c>
      <c r="F153" s="170" t="s">
        <v>212</v>
      </c>
      <c r="G153" s="171" t="s">
        <v>189</v>
      </c>
      <c r="H153" s="172">
        <v>6</v>
      </c>
      <c r="I153" s="173"/>
      <c r="J153" s="174">
        <f t="shared" si="0"/>
        <v>0</v>
      </c>
      <c r="K153" s="170" t="s">
        <v>1</v>
      </c>
      <c r="L153" s="175"/>
      <c r="M153" s="176" t="s">
        <v>1</v>
      </c>
      <c r="N153" s="177" t="s">
        <v>38</v>
      </c>
      <c r="O153" s="56"/>
      <c r="P153" s="164">
        <f t="shared" si="1"/>
        <v>0</v>
      </c>
      <c r="Q153" s="164">
        <v>0</v>
      </c>
      <c r="R153" s="164">
        <f t="shared" si="2"/>
        <v>0</v>
      </c>
      <c r="S153" s="164">
        <v>0</v>
      </c>
      <c r="T153" s="165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6" t="s">
        <v>130</v>
      </c>
      <c r="AT153" s="166" t="s">
        <v>125</v>
      </c>
      <c r="AU153" s="166" t="s">
        <v>83</v>
      </c>
      <c r="AY153" s="15" t="s">
        <v>111</v>
      </c>
      <c r="BE153" s="167">
        <f t="shared" si="4"/>
        <v>0</v>
      </c>
      <c r="BF153" s="167">
        <f t="shared" si="5"/>
        <v>0</v>
      </c>
      <c r="BG153" s="167">
        <f t="shared" si="6"/>
        <v>0</v>
      </c>
      <c r="BH153" s="167">
        <f t="shared" si="7"/>
        <v>0</v>
      </c>
      <c r="BI153" s="167">
        <f t="shared" si="8"/>
        <v>0</v>
      </c>
      <c r="BJ153" s="15" t="s">
        <v>81</v>
      </c>
      <c r="BK153" s="167">
        <f t="shared" si="9"/>
        <v>0</v>
      </c>
      <c r="BL153" s="15" t="s">
        <v>119</v>
      </c>
      <c r="BM153" s="166" t="s">
        <v>213</v>
      </c>
    </row>
    <row r="154" spans="1:65" s="2" customFormat="1" ht="14.4" customHeight="1">
      <c r="A154" s="30"/>
      <c r="B154" s="154"/>
      <c r="C154" s="168" t="s">
        <v>214</v>
      </c>
      <c r="D154" s="168" t="s">
        <v>125</v>
      </c>
      <c r="E154" s="169" t="s">
        <v>215</v>
      </c>
      <c r="F154" s="170" t="s">
        <v>216</v>
      </c>
      <c r="G154" s="171" t="s">
        <v>189</v>
      </c>
      <c r="H154" s="172">
        <v>6</v>
      </c>
      <c r="I154" s="173"/>
      <c r="J154" s="174">
        <f t="shared" si="0"/>
        <v>0</v>
      </c>
      <c r="K154" s="170" t="s">
        <v>1</v>
      </c>
      <c r="L154" s="175"/>
      <c r="M154" s="176" t="s">
        <v>1</v>
      </c>
      <c r="N154" s="177" t="s">
        <v>38</v>
      </c>
      <c r="O154" s="56"/>
      <c r="P154" s="164">
        <f t="shared" si="1"/>
        <v>0</v>
      </c>
      <c r="Q154" s="164">
        <v>0</v>
      </c>
      <c r="R154" s="164">
        <f t="shared" si="2"/>
        <v>0</v>
      </c>
      <c r="S154" s="164">
        <v>0</v>
      </c>
      <c r="T154" s="165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6" t="s">
        <v>130</v>
      </c>
      <c r="AT154" s="166" t="s">
        <v>125</v>
      </c>
      <c r="AU154" s="166" t="s">
        <v>83</v>
      </c>
      <c r="AY154" s="15" t="s">
        <v>111</v>
      </c>
      <c r="BE154" s="167">
        <f t="shared" si="4"/>
        <v>0</v>
      </c>
      <c r="BF154" s="167">
        <f t="shared" si="5"/>
        <v>0</v>
      </c>
      <c r="BG154" s="167">
        <f t="shared" si="6"/>
        <v>0</v>
      </c>
      <c r="BH154" s="167">
        <f t="shared" si="7"/>
        <v>0</v>
      </c>
      <c r="BI154" s="167">
        <f t="shared" si="8"/>
        <v>0</v>
      </c>
      <c r="BJ154" s="15" t="s">
        <v>81</v>
      </c>
      <c r="BK154" s="167">
        <f t="shared" si="9"/>
        <v>0</v>
      </c>
      <c r="BL154" s="15" t="s">
        <v>119</v>
      </c>
      <c r="BM154" s="166" t="s">
        <v>217</v>
      </c>
    </row>
    <row r="155" spans="1:65" s="2" customFormat="1" ht="43.2" customHeight="1">
      <c r="A155" s="30"/>
      <c r="B155" s="154"/>
      <c r="C155" s="155" t="s">
        <v>218</v>
      </c>
      <c r="D155" s="155" t="s">
        <v>114</v>
      </c>
      <c r="E155" s="156" t="s">
        <v>219</v>
      </c>
      <c r="F155" s="157" t="s">
        <v>220</v>
      </c>
      <c r="G155" s="158" t="s">
        <v>189</v>
      </c>
      <c r="H155" s="159">
        <v>19</v>
      </c>
      <c r="I155" s="160"/>
      <c r="J155" s="161">
        <f t="shared" si="0"/>
        <v>0</v>
      </c>
      <c r="K155" s="157" t="s">
        <v>118</v>
      </c>
      <c r="L155" s="31"/>
      <c r="M155" s="162" t="s">
        <v>1</v>
      </c>
      <c r="N155" s="163" t="s">
        <v>38</v>
      </c>
      <c r="O155" s="56"/>
      <c r="P155" s="164">
        <f t="shared" si="1"/>
        <v>0</v>
      </c>
      <c r="Q155" s="164">
        <v>0</v>
      </c>
      <c r="R155" s="164">
        <f t="shared" si="2"/>
        <v>0</v>
      </c>
      <c r="S155" s="164">
        <v>0</v>
      </c>
      <c r="T155" s="165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6" t="s">
        <v>119</v>
      </c>
      <c r="AT155" s="166" t="s">
        <v>114</v>
      </c>
      <c r="AU155" s="166" t="s">
        <v>83</v>
      </c>
      <c r="AY155" s="15" t="s">
        <v>111</v>
      </c>
      <c r="BE155" s="167">
        <f t="shared" si="4"/>
        <v>0</v>
      </c>
      <c r="BF155" s="167">
        <f t="shared" si="5"/>
        <v>0</v>
      </c>
      <c r="BG155" s="167">
        <f t="shared" si="6"/>
        <v>0</v>
      </c>
      <c r="BH155" s="167">
        <f t="shared" si="7"/>
        <v>0</v>
      </c>
      <c r="BI155" s="167">
        <f t="shared" si="8"/>
        <v>0</v>
      </c>
      <c r="BJ155" s="15" t="s">
        <v>81</v>
      </c>
      <c r="BK155" s="167">
        <f t="shared" si="9"/>
        <v>0</v>
      </c>
      <c r="BL155" s="15" t="s">
        <v>119</v>
      </c>
      <c r="BM155" s="166" t="s">
        <v>221</v>
      </c>
    </row>
    <row r="156" spans="1:65" s="2" customFormat="1" ht="21.6" customHeight="1">
      <c r="A156" s="30"/>
      <c r="B156" s="154"/>
      <c r="C156" s="168" t="s">
        <v>7</v>
      </c>
      <c r="D156" s="168" t="s">
        <v>125</v>
      </c>
      <c r="E156" s="169" t="s">
        <v>222</v>
      </c>
      <c r="F156" s="170" t="s">
        <v>223</v>
      </c>
      <c r="G156" s="171" t="s">
        <v>189</v>
      </c>
      <c r="H156" s="172">
        <v>1</v>
      </c>
      <c r="I156" s="173"/>
      <c r="J156" s="174">
        <f t="shared" si="0"/>
        <v>0</v>
      </c>
      <c r="K156" s="170" t="s">
        <v>1</v>
      </c>
      <c r="L156" s="175"/>
      <c r="M156" s="176" t="s">
        <v>1</v>
      </c>
      <c r="N156" s="177" t="s">
        <v>38</v>
      </c>
      <c r="O156" s="56"/>
      <c r="P156" s="164">
        <f t="shared" si="1"/>
        <v>0</v>
      </c>
      <c r="Q156" s="164">
        <v>0</v>
      </c>
      <c r="R156" s="164">
        <f t="shared" si="2"/>
        <v>0</v>
      </c>
      <c r="S156" s="164">
        <v>0</v>
      </c>
      <c r="T156" s="165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6" t="s">
        <v>130</v>
      </c>
      <c r="AT156" s="166" t="s">
        <v>125</v>
      </c>
      <c r="AU156" s="166" t="s">
        <v>83</v>
      </c>
      <c r="AY156" s="15" t="s">
        <v>111</v>
      </c>
      <c r="BE156" s="167">
        <f t="shared" si="4"/>
        <v>0</v>
      </c>
      <c r="BF156" s="167">
        <f t="shared" si="5"/>
        <v>0</v>
      </c>
      <c r="BG156" s="167">
        <f t="shared" si="6"/>
        <v>0</v>
      </c>
      <c r="BH156" s="167">
        <f t="shared" si="7"/>
        <v>0</v>
      </c>
      <c r="BI156" s="167">
        <f t="shared" si="8"/>
        <v>0</v>
      </c>
      <c r="BJ156" s="15" t="s">
        <v>81</v>
      </c>
      <c r="BK156" s="167">
        <f t="shared" si="9"/>
        <v>0</v>
      </c>
      <c r="BL156" s="15" t="s">
        <v>119</v>
      </c>
      <c r="BM156" s="166" t="s">
        <v>224</v>
      </c>
    </row>
    <row r="157" spans="1:65" s="2" customFormat="1" ht="21.6" customHeight="1">
      <c r="A157" s="30"/>
      <c r="B157" s="154"/>
      <c r="C157" s="168" t="s">
        <v>225</v>
      </c>
      <c r="D157" s="168" t="s">
        <v>125</v>
      </c>
      <c r="E157" s="169" t="s">
        <v>226</v>
      </c>
      <c r="F157" s="170" t="s">
        <v>227</v>
      </c>
      <c r="G157" s="171" t="s">
        <v>189</v>
      </c>
      <c r="H157" s="172">
        <v>3</v>
      </c>
      <c r="I157" s="173"/>
      <c r="J157" s="174">
        <f t="shared" si="0"/>
        <v>0</v>
      </c>
      <c r="K157" s="170" t="s">
        <v>1</v>
      </c>
      <c r="L157" s="175"/>
      <c r="M157" s="176" t="s">
        <v>1</v>
      </c>
      <c r="N157" s="177" t="s">
        <v>38</v>
      </c>
      <c r="O157" s="56"/>
      <c r="P157" s="164">
        <f t="shared" si="1"/>
        <v>0</v>
      </c>
      <c r="Q157" s="164">
        <v>0</v>
      </c>
      <c r="R157" s="164">
        <f t="shared" si="2"/>
        <v>0</v>
      </c>
      <c r="S157" s="164">
        <v>0</v>
      </c>
      <c r="T157" s="165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6" t="s">
        <v>130</v>
      </c>
      <c r="AT157" s="166" t="s">
        <v>125</v>
      </c>
      <c r="AU157" s="166" t="s">
        <v>83</v>
      </c>
      <c r="AY157" s="15" t="s">
        <v>111</v>
      </c>
      <c r="BE157" s="167">
        <f t="shared" si="4"/>
        <v>0</v>
      </c>
      <c r="BF157" s="167">
        <f t="shared" si="5"/>
        <v>0</v>
      </c>
      <c r="BG157" s="167">
        <f t="shared" si="6"/>
        <v>0</v>
      </c>
      <c r="BH157" s="167">
        <f t="shared" si="7"/>
        <v>0</v>
      </c>
      <c r="BI157" s="167">
        <f t="shared" si="8"/>
        <v>0</v>
      </c>
      <c r="BJ157" s="15" t="s">
        <v>81</v>
      </c>
      <c r="BK157" s="167">
        <f t="shared" si="9"/>
        <v>0</v>
      </c>
      <c r="BL157" s="15" t="s">
        <v>119</v>
      </c>
      <c r="BM157" s="166" t="s">
        <v>228</v>
      </c>
    </row>
    <row r="158" spans="1:65" s="2" customFormat="1" ht="14.4" customHeight="1">
      <c r="A158" s="30"/>
      <c r="B158" s="154"/>
      <c r="C158" s="168" t="s">
        <v>229</v>
      </c>
      <c r="D158" s="168" t="s">
        <v>125</v>
      </c>
      <c r="E158" s="169" t="s">
        <v>230</v>
      </c>
      <c r="F158" s="170" t="s">
        <v>231</v>
      </c>
      <c r="G158" s="171" t="s">
        <v>189</v>
      </c>
      <c r="H158" s="172">
        <v>1</v>
      </c>
      <c r="I158" s="173"/>
      <c r="J158" s="174">
        <f t="shared" si="0"/>
        <v>0</v>
      </c>
      <c r="K158" s="170" t="s">
        <v>1</v>
      </c>
      <c r="L158" s="175"/>
      <c r="M158" s="176" t="s">
        <v>1</v>
      </c>
      <c r="N158" s="177" t="s">
        <v>38</v>
      </c>
      <c r="O158" s="56"/>
      <c r="P158" s="164">
        <f t="shared" si="1"/>
        <v>0</v>
      </c>
      <c r="Q158" s="164">
        <v>0</v>
      </c>
      <c r="R158" s="164">
        <f t="shared" si="2"/>
        <v>0</v>
      </c>
      <c r="S158" s="164">
        <v>0</v>
      </c>
      <c r="T158" s="165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6" t="s">
        <v>130</v>
      </c>
      <c r="AT158" s="166" t="s">
        <v>125</v>
      </c>
      <c r="AU158" s="166" t="s">
        <v>83</v>
      </c>
      <c r="AY158" s="15" t="s">
        <v>111</v>
      </c>
      <c r="BE158" s="167">
        <f t="shared" si="4"/>
        <v>0</v>
      </c>
      <c r="BF158" s="167">
        <f t="shared" si="5"/>
        <v>0</v>
      </c>
      <c r="BG158" s="167">
        <f t="shared" si="6"/>
        <v>0</v>
      </c>
      <c r="BH158" s="167">
        <f t="shared" si="7"/>
        <v>0</v>
      </c>
      <c r="BI158" s="167">
        <f t="shared" si="8"/>
        <v>0</v>
      </c>
      <c r="BJ158" s="15" t="s">
        <v>81</v>
      </c>
      <c r="BK158" s="167">
        <f t="shared" si="9"/>
        <v>0</v>
      </c>
      <c r="BL158" s="15" t="s">
        <v>119</v>
      </c>
      <c r="BM158" s="166" t="s">
        <v>232</v>
      </c>
    </row>
    <row r="159" spans="1:65" s="2" customFormat="1" ht="14.4" customHeight="1">
      <c r="A159" s="30"/>
      <c r="B159" s="154"/>
      <c r="C159" s="168" t="s">
        <v>233</v>
      </c>
      <c r="D159" s="168" t="s">
        <v>125</v>
      </c>
      <c r="E159" s="169" t="s">
        <v>234</v>
      </c>
      <c r="F159" s="170" t="s">
        <v>235</v>
      </c>
      <c r="G159" s="171" t="s">
        <v>189</v>
      </c>
      <c r="H159" s="172">
        <v>1</v>
      </c>
      <c r="I159" s="173"/>
      <c r="J159" s="174">
        <f t="shared" si="0"/>
        <v>0</v>
      </c>
      <c r="K159" s="170" t="s">
        <v>1</v>
      </c>
      <c r="L159" s="175"/>
      <c r="M159" s="176" t="s">
        <v>1</v>
      </c>
      <c r="N159" s="177" t="s">
        <v>38</v>
      </c>
      <c r="O159" s="56"/>
      <c r="P159" s="164">
        <f t="shared" si="1"/>
        <v>0</v>
      </c>
      <c r="Q159" s="164">
        <v>0</v>
      </c>
      <c r="R159" s="164">
        <f t="shared" si="2"/>
        <v>0</v>
      </c>
      <c r="S159" s="164">
        <v>0</v>
      </c>
      <c r="T159" s="165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6" t="s">
        <v>130</v>
      </c>
      <c r="AT159" s="166" t="s">
        <v>125</v>
      </c>
      <c r="AU159" s="166" t="s">
        <v>83</v>
      </c>
      <c r="AY159" s="15" t="s">
        <v>111</v>
      </c>
      <c r="BE159" s="167">
        <f t="shared" si="4"/>
        <v>0</v>
      </c>
      <c r="BF159" s="167">
        <f t="shared" si="5"/>
        <v>0</v>
      </c>
      <c r="BG159" s="167">
        <f t="shared" si="6"/>
        <v>0</v>
      </c>
      <c r="BH159" s="167">
        <f t="shared" si="7"/>
        <v>0</v>
      </c>
      <c r="BI159" s="167">
        <f t="shared" si="8"/>
        <v>0</v>
      </c>
      <c r="BJ159" s="15" t="s">
        <v>81</v>
      </c>
      <c r="BK159" s="167">
        <f t="shared" si="9"/>
        <v>0</v>
      </c>
      <c r="BL159" s="15" t="s">
        <v>119</v>
      </c>
      <c r="BM159" s="166" t="s">
        <v>236</v>
      </c>
    </row>
    <row r="160" spans="1:65" s="2" customFormat="1" ht="14.4" customHeight="1">
      <c r="A160" s="30"/>
      <c r="B160" s="154"/>
      <c r="C160" s="168" t="s">
        <v>237</v>
      </c>
      <c r="D160" s="168" t="s">
        <v>125</v>
      </c>
      <c r="E160" s="169" t="s">
        <v>238</v>
      </c>
      <c r="F160" s="170" t="s">
        <v>239</v>
      </c>
      <c r="G160" s="171" t="s">
        <v>189</v>
      </c>
      <c r="H160" s="172">
        <v>1</v>
      </c>
      <c r="I160" s="173"/>
      <c r="J160" s="174">
        <f t="shared" si="0"/>
        <v>0</v>
      </c>
      <c r="K160" s="170" t="s">
        <v>1</v>
      </c>
      <c r="L160" s="175"/>
      <c r="M160" s="176" t="s">
        <v>1</v>
      </c>
      <c r="N160" s="177" t="s">
        <v>38</v>
      </c>
      <c r="O160" s="56"/>
      <c r="P160" s="164">
        <f t="shared" si="1"/>
        <v>0</v>
      </c>
      <c r="Q160" s="164">
        <v>0</v>
      </c>
      <c r="R160" s="164">
        <f t="shared" si="2"/>
        <v>0</v>
      </c>
      <c r="S160" s="164">
        <v>0</v>
      </c>
      <c r="T160" s="165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6" t="s">
        <v>130</v>
      </c>
      <c r="AT160" s="166" t="s">
        <v>125</v>
      </c>
      <c r="AU160" s="166" t="s">
        <v>83</v>
      </c>
      <c r="AY160" s="15" t="s">
        <v>111</v>
      </c>
      <c r="BE160" s="167">
        <f t="shared" si="4"/>
        <v>0</v>
      </c>
      <c r="BF160" s="167">
        <f t="shared" si="5"/>
        <v>0</v>
      </c>
      <c r="BG160" s="167">
        <f t="shared" si="6"/>
        <v>0</v>
      </c>
      <c r="BH160" s="167">
        <f t="shared" si="7"/>
        <v>0</v>
      </c>
      <c r="BI160" s="167">
        <f t="shared" si="8"/>
        <v>0</v>
      </c>
      <c r="BJ160" s="15" t="s">
        <v>81</v>
      </c>
      <c r="BK160" s="167">
        <f t="shared" si="9"/>
        <v>0</v>
      </c>
      <c r="BL160" s="15" t="s">
        <v>119</v>
      </c>
      <c r="BM160" s="166" t="s">
        <v>240</v>
      </c>
    </row>
    <row r="161" spans="1:65" s="2" customFormat="1" ht="14.4" customHeight="1">
      <c r="A161" s="30"/>
      <c r="B161" s="154"/>
      <c r="C161" s="168" t="s">
        <v>241</v>
      </c>
      <c r="D161" s="168" t="s">
        <v>125</v>
      </c>
      <c r="E161" s="169" t="s">
        <v>242</v>
      </c>
      <c r="F161" s="170" t="s">
        <v>243</v>
      </c>
      <c r="G161" s="171" t="s">
        <v>189</v>
      </c>
      <c r="H161" s="172">
        <v>1</v>
      </c>
      <c r="I161" s="173"/>
      <c r="J161" s="174">
        <f t="shared" si="0"/>
        <v>0</v>
      </c>
      <c r="K161" s="170" t="s">
        <v>1</v>
      </c>
      <c r="L161" s="175"/>
      <c r="M161" s="176" t="s">
        <v>1</v>
      </c>
      <c r="N161" s="177" t="s">
        <v>38</v>
      </c>
      <c r="O161" s="56"/>
      <c r="P161" s="164">
        <f t="shared" si="1"/>
        <v>0</v>
      </c>
      <c r="Q161" s="164">
        <v>0</v>
      </c>
      <c r="R161" s="164">
        <f t="shared" si="2"/>
        <v>0</v>
      </c>
      <c r="S161" s="164">
        <v>0</v>
      </c>
      <c r="T161" s="165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6" t="s">
        <v>130</v>
      </c>
      <c r="AT161" s="166" t="s">
        <v>125</v>
      </c>
      <c r="AU161" s="166" t="s">
        <v>83</v>
      </c>
      <c r="AY161" s="15" t="s">
        <v>111</v>
      </c>
      <c r="BE161" s="167">
        <f t="shared" si="4"/>
        <v>0</v>
      </c>
      <c r="BF161" s="167">
        <f t="shared" si="5"/>
        <v>0</v>
      </c>
      <c r="BG161" s="167">
        <f t="shared" si="6"/>
        <v>0</v>
      </c>
      <c r="BH161" s="167">
        <f t="shared" si="7"/>
        <v>0</v>
      </c>
      <c r="BI161" s="167">
        <f t="shared" si="8"/>
        <v>0</v>
      </c>
      <c r="BJ161" s="15" t="s">
        <v>81</v>
      </c>
      <c r="BK161" s="167">
        <f t="shared" si="9"/>
        <v>0</v>
      </c>
      <c r="BL161" s="15" t="s">
        <v>119</v>
      </c>
      <c r="BM161" s="166" t="s">
        <v>244</v>
      </c>
    </row>
    <row r="162" spans="1:65" s="2" customFormat="1" ht="14.4" customHeight="1">
      <c r="A162" s="30"/>
      <c r="B162" s="154"/>
      <c r="C162" s="168" t="s">
        <v>245</v>
      </c>
      <c r="D162" s="168" t="s">
        <v>125</v>
      </c>
      <c r="E162" s="169" t="s">
        <v>246</v>
      </c>
      <c r="F162" s="170" t="s">
        <v>247</v>
      </c>
      <c r="G162" s="171" t="s">
        <v>189</v>
      </c>
      <c r="H162" s="172">
        <v>5</v>
      </c>
      <c r="I162" s="173"/>
      <c r="J162" s="174">
        <f t="shared" si="0"/>
        <v>0</v>
      </c>
      <c r="K162" s="170" t="s">
        <v>1</v>
      </c>
      <c r="L162" s="175"/>
      <c r="M162" s="176" t="s">
        <v>1</v>
      </c>
      <c r="N162" s="177" t="s">
        <v>38</v>
      </c>
      <c r="O162" s="56"/>
      <c r="P162" s="164">
        <f t="shared" si="1"/>
        <v>0</v>
      </c>
      <c r="Q162" s="164">
        <v>0</v>
      </c>
      <c r="R162" s="164">
        <f t="shared" si="2"/>
        <v>0</v>
      </c>
      <c r="S162" s="164">
        <v>0</v>
      </c>
      <c r="T162" s="165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6" t="s">
        <v>130</v>
      </c>
      <c r="AT162" s="166" t="s">
        <v>125</v>
      </c>
      <c r="AU162" s="166" t="s">
        <v>83</v>
      </c>
      <c r="AY162" s="15" t="s">
        <v>111</v>
      </c>
      <c r="BE162" s="167">
        <f t="shared" si="4"/>
        <v>0</v>
      </c>
      <c r="BF162" s="167">
        <f t="shared" si="5"/>
        <v>0</v>
      </c>
      <c r="BG162" s="167">
        <f t="shared" si="6"/>
        <v>0</v>
      </c>
      <c r="BH162" s="167">
        <f t="shared" si="7"/>
        <v>0</v>
      </c>
      <c r="BI162" s="167">
        <f t="shared" si="8"/>
        <v>0</v>
      </c>
      <c r="BJ162" s="15" t="s">
        <v>81</v>
      </c>
      <c r="BK162" s="167">
        <f t="shared" si="9"/>
        <v>0</v>
      </c>
      <c r="BL162" s="15" t="s">
        <v>119</v>
      </c>
      <c r="BM162" s="166" t="s">
        <v>248</v>
      </c>
    </row>
    <row r="163" spans="1:65" s="2" customFormat="1" ht="14.4" customHeight="1">
      <c r="A163" s="30"/>
      <c r="B163" s="154"/>
      <c r="C163" s="168" t="s">
        <v>249</v>
      </c>
      <c r="D163" s="168" t="s">
        <v>125</v>
      </c>
      <c r="E163" s="169" t="s">
        <v>250</v>
      </c>
      <c r="F163" s="170" t="s">
        <v>251</v>
      </c>
      <c r="G163" s="171" t="s">
        <v>189</v>
      </c>
      <c r="H163" s="172">
        <v>5</v>
      </c>
      <c r="I163" s="173"/>
      <c r="J163" s="174">
        <f t="shared" si="0"/>
        <v>0</v>
      </c>
      <c r="K163" s="170" t="s">
        <v>1</v>
      </c>
      <c r="L163" s="175"/>
      <c r="M163" s="176" t="s">
        <v>1</v>
      </c>
      <c r="N163" s="177" t="s">
        <v>38</v>
      </c>
      <c r="O163" s="56"/>
      <c r="P163" s="164">
        <f t="shared" si="1"/>
        <v>0</v>
      </c>
      <c r="Q163" s="164">
        <v>0</v>
      </c>
      <c r="R163" s="164">
        <f t="shared" si="2"/>
        <v>0</v>
      </c>
      <c r="S163" s="164">
        <v>0</v>
      </c>
      <c r="T163" s="165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6" t="s">
        <v>130</v>
      </c>
      <c r="AT163" s="166" t="s">
        <v>125</v>
      </c>
      <c r="AU163" s="166" t="s">
        <v>83</v>
      </c>
      <c r="AY163" s="15" t="s">
        <v>111</v>
      </c>
      <c r="BE163" s="167">
        <f t="shared" si="4"/>
        <v>0</v>
      </c>
      <c r="BF163" s="167">
        <f t="shared" si="5"/>
        <v>0</v>
      </c>
      <c r="BG163" s="167">
        <f t="shared" si="6"/>
        <v>0</v>
      </c>
      <c r="BH163" s="167">
        <f t="shared" si="7"/>
        <v>0</v>
      </c>
      <c r="BI163" s="167">
        <f t="shared" si="8"/>
        <v>0</v>
      </c>
      <c r="BJ163" s="15" t="s">
        <v>81</v>
      </c>
      <c r="BK163" s="167">
        <f t="shared" si="9"/>
        <v>0</v>
      </c>
      <c r="BL163" s="15" t="s">
        <v>119</v>
      </c>
      <c r="BM163" s="166" t="s">
        <v>252</v>
      </c>
    </row>
    <row r="164" spans="1:65" s="2" customFormat="1" ht="14.4" customHeight="1">
      <c r="A164" s="30"/>
      <c r="B164" s="154"/>
      <c r="C164" s="168" t="s">
        <v>253</v>
      </c>
      <c r="D164" s="168" t="s">
        <v>125</v>
      </c>
      <c r="E164" s="169" t="s">
        <v>254</v>
      </c>
      <c r="F164" s="170" t="s">
        <v>255</v>
      </c>
      <c r="G164" s="171" t="s">
        <v>189</v>
      </c>
      <c r="H164" s="172">
        <v>1</v>
      </c>
      <c r="I164" s="173"/>
      <c r="J164" s="174">
        <f t="shared" si="0"/>
        <v>0</v>
      </c>
      <c r="K164" s="170" t="s">
        <v>1</v>
      </c>
      <c r="L164" s="175"/>
      <c r="M164" s="176" t="s">
        <v>1</v>
      </c>
      <c r="N164" s="177" t="s">
        <v>38</v>
      </c>
      <c r="O164" s="56"/>
      <c r="P164" s="164">
        <f t="shared" si="1"/>
        <v>0</v>
      </c>
      <c r="Q164" s="164">
        <v>0</v>
      </c>
      <c r="R164" s="164">
        <f t="shared" si="2"/>
        <v>0</v>
      </c>
      <c r="S164" s="164">
        <v>0</v>
      </c>
      <c r="T164" s="165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6" t="s">
        <v>130</v>
      </c>
      <c r="AT164" s="166" t="s">
        <v>125</v>
      </c>
      <c r="AU164" s="166" t="s">
        <v>83</v>
      </c>
      <c r="AY164" s="15" t="s">
        <v>111</v>
      </c>
      <c r="BE164" s="167">
        <f t="shared" si="4"/>
        <v>0</v>
      </c>
      <c r="BF164" s="167">
        <f t="shared" si="5"/>
        <v>0</v>
      </c>
      <c r="BG164" s="167">
        <f t="shared" si="6"/>
        <v>0</v>
      </c>
      <c r="BH164" s="167">
        <f t="shared" si="7"/>
        <v>0</v>
      </c>
      <c r="BI164" s="167">
        <f t="shared" si="8"/>
        <v>0</v>
      </c>
      <c r="BJ164" s="15" t="s">
        <v>81</v>
      </c>
      <c r="BK164" s="167">
        <f t="shared" si="9"/>
        <v>0</v>
      </c>
      <c r="BL164" s="15" t="s">
        <v>119</v>
      </c>
      <c r="BM164" s="166" t="s">
        <v>256</v>
      </c>
    </row>
    <row r="165" spans="1:65" s="2" customFormat="1" ht="21.6" customHeight="1">
      <c r="A165" s="30"/>
      <c r="B165" s="154"/>
      <c r="C165" s="155" t="s">
        <v>257</v>
      </c>
      <c r="D165" s="155" t="s">
        <v>114</v>
      </c>
      <c r="E165" s="156" t="s">
        <v>258</v>
      </c>
      <c r="F165" s="157" t="s">
        <v>259</v>
      </c>
      <c r="G165" s="158" t="s">
        <v>189</v>
      </c>
      <c r="H165" s="159">
        <v>19</v>
      </c>
      <c r="I165" s="160"/>
      <c r="J165" s="161">
        <f t="shared" si="0"/>
        <v>0</v>
      </c>
      <c r="K165" s="157" t="s">
        <v>118</v>
      </c>
      <c r="L165" s="31"/>
      <c r="M165" s="162" t="s">
        <v>1</v>
      </c>
      <c r="N165" s="163" t="s">
        <v>38</v>
      </c>
      <c r="O165" s="56"/>
      <c r="P165" s="164">
        <f t="shared" si="1"/>
        <v>0</v>
      </c>
      <c r="Q165" s="164">
        <v>5.0000000000000002E-5</v>
      </c>
      <c r="R165" s="164">
        <f t="shared" si="2"/>
        <v>9.5E-4</v>
      </c>
      <c r="S165" s="164">
        <v>0</v>
      </c>
      <c r="T165" s="165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6" t="s">
        <v>119</v>
      </c>
      <c r="AT165" s="166" t="s">
        <v>114</v>
      </c>
      <c r="AU165" s="166" t="s">
        <v>83</v>
      </c>
      <c r="AY165" s="15" t="s">
        <v>111</v>
      </c>
      <c r="BE165" s="167">
        <f t="shared" si="4"/>
        <v>0</v>
      </c>
      <c r="BF165" s="167">
        <f t="shared" si="5"/>
        <v>0</v>
      </c>
      <c r="BG165" s="167">
        <f t="shared" si="6"/>
        <v>0</v>
      </c>
      <c r="BH165" s="167">
        <f t="shared" si="7"/>
        <v>0</v>
      </c>
      <c r="BI165" s="167">
        <f t="shared" si="8"/>
        <v>0</v>
      </c>
      <c r="BJ165" s="15" t="s">
        <v>81</v>
      </c>
      <c r="BK165" s="167">
        <f t="shared" si="9"/>
        <v>0</v>
      </c>
      <c r="BL165" s="15" t="s">
        <v>119</v>
      </c>
      <c r="BM165" s="166" t="s">
        <v>260</v>
      </c>
    </row>
    <row r="166" spans="1:65" s="2" customFormat="1" ht="14.4" customHeight="1">
      <c r="A166" s="30"/>
      <c r="B166" s="154"/>
      <c r="C166" s="168" t="s">
        <v>261</v>
      </c>
      <c r="D166" s="168" t="s">
        <v>125</v>
      </c>
      <c r="E166" s="169" t="s">
        <v>262</v>
      </c>
      <c r="F166" s="170" t="s">
        <v>263</v>
      </c>
      <c r="G166" s="171" t="s">
        <v>189</v>
      </c>
      <c r="H166" s="172">
        <v>57</v>
      </c>
      <c r="I166" s="173"/>
      <c r="J166" s="174">
        <f t="shared" si="0"/>
        <v>0</v>
      </c>
      <c r="K166" s="170" t="s">
        <v>1</v>
      </c>
      <c r="L166" s="175"/>
      <c r="M166" s="176" t="s">
        <v>1</v>
      </c>
      <c r="N166" s="177" t="s">
        <v>38</v>
      </c>
      <c r="O166" s="56"/>
      <c r="P166" s="164">
        <f t="shared" si="1"/>
        <v>0</v>
      </c>
      <c r="Q166" s="164">
        <v>0</v>
      </c>
      <c r="R166" s="164">
        <f t="shared" si="2"/>
        <v>0</v>
      </c>
      <c r="S166" s="164">
        <v>0</v>
      </c>
      <c r="T166" s="165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6" t="s">
        <v>130</v>
      </c>
      <c r="AT166" s="166" t="s">
        <v>125</v>
      </c>
      <c r="AU166" s="166" t="s">
        <v>83</v>
      </c>
      <c r="AY166" s="15" t="s">
        <v>111</v>
      </c>
      <c r="BE166" s="167">
        <f t="shared" si="4"/>
        <v>0</v>
      </c>
      <c r="BF166" s="167">
        <f t="shared" si="5"/>
        <v>0</v>
      </c>
      <c r="BG166" s="167">
        <f t="shared" si="6"/>
        <v>0</v>
      </c>
      <c r="BH166" s="167">
        <f t="shared" si="7"/>
        <v>0</v>
      </c>
      <c r="BI166" s="167">
        <f t="shared" si="8"/>
        <v>0</v>
      </c>
      <c r="BJ166" s="15" t="s">
        <v>81</v>
      </c>
      <c r="BK166" s="167">
        <f t="shared" si="9"/>
        <v>0</v>
      </c>
      <c r="BL166" s="15" t="s">
        <v>119</v>
      </c>
      <c r="BM166" s="166" t="s">
        <v>264</v>
      </c>
    </row>
    <row r="167" spans="1:65" s="13" customFormat="1" ht="10.199999999999999">
      <c r="B167" s="178"/>
      <c r="D167" s="179" t="s">
        <v>132</v>
      </c>
      <c r="E167" s="180" t="s">
        <v>1</v>
      </c>
      <c r="F167" s="181" t="s">
        <v>265</v>
      </c>
      <c r="H167" s="182">
        <v>57</v>
      </c>
      <c r="I167" s="183"/>
      <c r="L167" s="178"/>
      <c r="M167" s="184"/>
      <c r="N167" s="185"/>
      <c r="O167" s="185"/>
      <c r="P167" s="185"/>
      <c r="Q167" s="185"/>
      <c r="R167" s="185"/>
      <c r="S167" s="185"/>
      <c r="T167" s="186"/>
      <c r="AT167" s="180" t="s">
        <v>132</v>
      </c>
      <c r="AU167" s="180" t="s">
        <v>83</v>
      </c>
      <c r="AV167" s="13" t="s">
        <v>83</v>
      </c>
      <c r="AW167" s="13" t="s">
        <v>30</v>
      </c>
      <c r="AX167" s="13" t="s">
        <v>81</v>
      </c>
      <c r="AY167" s="180" t="s">
        <v>111</v>
      </c>
    </row>
    <row r="168" spans="1:65" s="2" customFormat="1" ht="14.4" customHeight="1">
      <c r="A168" s="30"/>
      <c r="B168" s="154"/>
      <c r="C168" s="168" t="s">
        <v>266</v>
      </c>
      <c r="D168" s="168" t="s">
        <v>125</v>
      </c>
      <c r="E168" s="169" t="s">
        <v>267</v>
      </c>
      <c r="F168" s="170" t="s">
        <v>268</v>
      </c>
      <c r="G168" s="171" t="s">
        <v>189</v>
      </c>
      <c r="H168" s="172">
        <v>57</v>
      </c>
      <c r="I168" s="173"/>
      <c r="J168" s="174">
        <f>ROUND(I168*H168,2)</f>
        <v>0</v>
      </c>
      <c r="K168" s="170" t="s">
        <v>1</v>
      </c>
      <c r="L168" s="175"/>
      <c r="M168" s="176" t="s">
        <v>1</v>
      </c>
      <c r="N168" s="177" t="s">
        <v>38</v>
      </c>
      <c r="O168" s="56"/>
      <c r="P168" s="164">
        <f>O168*H168</f>
        <v>0</v>
      </c>
      <c r="Q168" s="164">
        <v>0</v>
      </c>
      <c r="R168" s="164">
        <f>Q168*H168</f>
        <v>0</v>
      </c>
      <c r="S168" s="164">
        <v>0</v>
      </c>
      <c r="T168" s="16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6" t="s">
        <v>130</v>
      </c>
      <c r="AT168" s="166" t="s">
        <v>125</v>
      </c>
      <c r="AU168" s="166" t="s">
        <v>83</v>
      </c>
      <c r="AY168" s="15" t="s">
        <v>111</v>
      </c>
      <c r="BE168" s="167">
        <f>IF(N168="základní",J168,0)</f>
        <v>0</v>
      </c>
      <c r="BF168" s="167">
        <f>IF(N168="snížená",J168,0)</f>
        <v>0</v>
      </c>
      <c r="BG168" s="167">
        <f>IF(N168="zákl. přenesená",J168,0)</f>
        <v>0</v>
      </c>
      <c r="BH168" s="167">
        <f>IF(N168="sníž. přenesená",J168,0)</f>
        <v>0</v>
      </c>
      <c r="BI168" s="167">
        <f>IF(N168="nulová",J168,0)</f>
        <v>0</v>
      </c>
      <c r="BJ168" s="15" t="s">
        <v>81</v>
      </c>
      <c r="BK168" s="167">
        <f>ROUND(I168*H168,2)</f>
        <v>0</v>
      </c>
      <c r="BL168" s="15" t="s">
        <v>119</v>
      </c>
      <c r="BM168" s="166" t="s">
        <v>269</v>
      </c>
    </row>
    <row r="169" spans="1:65" s="13" customFormat="1" ht="10.199999999999999">
      <c r="B169" s="178"/>
      <c r="D169" s="179" t="s">
        <v>132</v>
      </c>
      <c r="E169" s="180" t="s">
        <v>1</v>
      </c>
      <c r="F169" s="181" t="s">
        <v>265</v>
      </c>
      <c r="H169" s="182">
        <v>57</v>
      </c>
      <c r="I169" s="183"/>
      <c r="L169" s="178"/>
      <c r="M169" s="184"/>
      <c r="N169" s="185"/>
      <c r="O169" s="185"/>
      <c r="P169" s="185"/>
      <c r="Q169" s="185"/>
      <c r="R169" s="185"/>
      <c r="S169" s="185"/>
      <c r="T169" s="186"/>
      <c r="AT169" s="180" t="s">
        <v>132</v>
      </c>
      <c r="AU169" s="180" t="s">
        <v>83</v>
      </c>
      <c r="AV169" s="13" t="s">
        <v>83</v>
      </c>
      <c r="AW169" s="13" t="s">
        <v>30</v>
      </c>
      <c r="AX169" s="13" t="s">
        <v>81</v>
      </c>
      <c r="AY169" s="180" t="s">
        <v>111</v>
      </c>
    </row>
    <row r="170" spans="1:65" s="2" customFormat="1" ht="32.4" customHeight="1">
      <c r="A170" s="30"/>
      <c r="B170" s="154"/>
      <c r="C170" s="155" t="s">
        <v>270</v>
      </c>
      <c r="D170" s="155" t="s">
        <v>114</v>
      </c>
      <c r="E170" s="156" t="s">
        <v>271</v>
      </c>
      <c r="F170" s="157" t="s">
        <v>272</v>
      </c>
      <c r="G170" s="158" t="s">
        <v>117</v>
      </c>
      <c r="H170" s="159">
        <v>227.71299999999999</v>
      </c>
      <c r="I170" s="160"/>
      <c r="J170" s="161">
        <f>ROUND(I170*H170,2)</f>
        <v>0</v>
      </c>
      <c r="K170" s="157" t="s">
        <v>118</v>
      </c>
      <c r="L170" s="31"/>
      <c r="M170" s="162" t="s">
        <v>1</v>
      </c>
      <c r="N170" s="163" t="s">
        <v>38</v>
      </c>
      <c r="O170" s="56"/>
      <c r="P170" s="164">
        <f>O170*H170</f>
        <v>0</v>
      </c>
      <c r="Q170" s="164">
        <v>3.6000000000000002E-4</v>
      </c>
      <c r="R170" s="164">
        <f>Q170*H170</f>
        <v>8.1976679999999996E-2</v>
      </c>
      <c r="S170" s="164">
        <v>0</v>
      </c>
      <c r="T170" s="165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6" t="s">
        <v>119</v>
      </c>
      <c r="AT170" s="166" t="s">
        <v>114</v>
      </c>
      <c r="AU170" s="166" t="s">
        <v>83</v>
      </c>
      <c r="AY170" s="15" t="s">
        <v>111</v>
      </c>
      <c r="BE170" s="167">
        <f>IF(N170="základní",J170,0)</f>
        <v>0</v>
      </c>
      <c r="BF170" s="167">
        <f>IF(N170="snížená",J170,0)</f>
        <v>0</v>
      </c>
      <c r="BG170" s="167">
        <f>IF(N170="zákl. přenesená",J170,0)</f>
        <v>0</v>
      </c>
      <c r="BH170" s="167">
        <f>IF(N170="sníž. přenesená",J170,0)</f>
        <v>0</v>
      </c>
      <c r="BI170" s="167">
        <f>IF(N170="nulová",J170,0)</f>
        <v>0</v>
      </c>
      <c r="BJ170" s="15" t="s">
        <v>81</v>
      </c>
      <c r="BK170" s="167">
        <f>ROUND(I170*H170,2)</f>
        <v>0</v>
      </c>
      <c r="BL170" s="15" t="s">
        <v>119</v>
      </c>
      <c r="BM170" s="166" t="s">
        <v>273</v>
      </c>
    </row>
    <row r="171" spans="1:65" s="13" customFormat="1" ht="10.199999999999999">
      <c r="B171" s="178"/>
      <c r="D171" s="179" t="s">
        <v>132</v>
      </c>
      <c r="E171" s="180" t="s">
        <v>1</v>
      </c>
      <c r="F171" s="181" t="s">
        <v>274</v>
      </c>
      <c r="H171" s="182">
        <v>227.71299999999999</v>
      </c>
      <c r="I171" s="183"/>
      <c r="L171" s="178"/>
      <c r="M171" s="184"/>
      <c r="N171" s="185"/>
      <c r="O171" s="185"/>
      <c r="P171" s="185"/>
      <c r="Q171" s="185"/>
      <c r="R171" s="185"/>
      <c r="S171" s="185"/>
      <c r="T171" s="186"/>
      <c r="AT171" s="180" t="s">
        <v>132</v>
      </c>
      <c r="AU171" s="180" t="s">
        <v>83</v>
      </c>
      <c r="AV171" s="13" t="s">
        <v>83</v>
      </c>
      <c r="AW171" s="13" t="s">
        <v>30</v>
      </c>
      <c r="AX171" s="13" t="s">
        <v>81</v>
      </c>
      <c r="AY171" s="180" t="s">
        <v>111</v>
      </c>
    </row>
    <row r="172" spans="1:65" s="2" customFormat="1" ht="21.6" customHeight="1">
      <c r="A172" s="30"/>
      <c r="B172" s="154"/>
      <c r="C172" s="155" t="s">
        <v>275</v>
      </c>
      <c r="D172" s="155" t="s">
        <v>114</v>
      </c>
      <c r="E172" s="156" t="s">
        <v>276</v>
      </c>
      <c r="F172" s="157" t="s">
        <v>277</v>
      </c>
      <c r="G172" s="158" t="s">
        <v>189</v>
      </c>
      <c r="H172" s="159">
        <v>259</v>
      </c>
      <c r="I172" s="160"/>
      <c r="J172" s="161">
        <f>ROUND(I172*H172,2)</f>
        <v>0</v>
      </c>
      <c r="K172" s="157" t="s">
        <v>118</v>
      </c>
      <c r="L172" s="31"/>
      <c r="M172" s="162" t="s">
        <v>1</v>
      </c>
      <c r="N172" s="163" t="s">
        <v>38</v>
      </c>
      <c r="O172" s="56"/>
      <c r="P172" s="164">
        <f>O172*H172</f>
        <v>0</v>
      </c>
      <c r="Q172" s="164">
        <v>0</v>
      </c>
      <c r="R172" s="164">
        <f>Q172*H172</f>
        <v>0</v>
      </c>
      <c r="S172" s="164">
        <v>0</v>
      </c>
      <c r="T172" s="16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6" t="s">
        <v>119</v>
      </c>
      <c r="AT172" s="166" t="s">
        <v>114</v>
      </c>
      <c r="AU172" s="166" t="s">
        <v>83</v>
      </c>
      <c r="AY172" s="15" t="s">
        <v>111</v>
      </c>
      <c r="BE172" s="167">
        <f>IF(N172="základní",J172,0)</f>
        <v>0</v>
      </c>
      <c r="BF172" s="167">
        <f>IF(N172="snížená",J172,0)</f>
        <v>0</v>
      </c>
      <c r="BG172" s="167">
        <f>IF(N172="zákl. přenesená",J172,0)</f>
        <v>0</v>
      </c>
      <c r="BH172" s="167">
        <f>IF(N172="sníž. přenesená",J172,0)</f>
        <v>0</v>
      </c>
      <c r="BI172" s="167">
        <f>IF(N172="nulová",J172,0)</f>
        <v>0</v>
      </c>
      <c r="BJ172" s="15" t="s">
        <v>81</v>
      </c>
      <c r="BK172" s="167">
        <f>ROUND(I172*H172,2)</f>
        <v>0</v>
      </c>
      <c r="BL172" s="15" t="s">
        <v>119</v>
      </c>
      <c r="BM172" s="166" t="s">
        <v>278</v>
      </c>
    </row>
    <row r="173" spans="1:65" s="2" customFormat="1" ht="32.4" customHeight="1">
      <c r="A173" s="30"/>
      <c r="B173" s="154"/>
      <c r="C173" s="155" t="s">
        <v>279</v>
      </c>
      <c r="D173" s="155" t="s">
        <v>114</v>
      </c>
      <c r="E173" s="156" t="s">
        <v>280</v>
      </c>
      <c r="F173" s="157" t="s">
        <v>281</v>
      </c>
      <c r="G173" s="158" t="s">
        <v>117</v>
      </c>
      <c r="H173" s="159">
        <v>259</v>
      </c>
      <c r="I173" s="160"/>
      <c r="J173" s="161">
        <f>ROUND(I173*H173,2)</f>
        <v>0</v>
      </c>
      <c r="K173" s="157" t="s">
        <v>118</v>
      </c>
      <c r="L173" s="31"/>
      <c r="M173" s="162" t="s">
        <v>1</v>
      </c>
      <c r="N173" s="163" t="s">
        <v>38</v>
      </c>
      <c r="O173" s="56"/>
      <c r="P173" s="164">
        <f>O173*H173</f>
        <v>0</v>
      </c>
      <c r="Q173" s="164">
        <v>0</v>
      </c>
      <c r="R173" s="164">
        <f>Q173*H173</f>
        <v>0</v>
      </c>
      <c r="S173" s="164">
        <v>0</v>
      </c>
      <c r="T173" s="16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6" t="s">
        <v>119</v>
      </c>
      <c r="AT173" s="166" t="s">
        <v>114</v>
      </c>
      <c r="AU173" s="166" t="s">
        <v>83</v>
      </c>
      <c r="AY173" s="15" t="s">
        <v>111</v>
      </c>
      <c r="BE173" s="167">
        <f>IF(N173="základní",J173,0)</f>
        <v>0</v>
      </c>
      <c r="BF173" s="167">
        <f>IF(N173="snížená",J173,0)</f>
        <v>0</v>
      </c>
      <c r="BG173" s="167">
        <f>IF(N173="zákl. přenesená",J173,0)</f>
        <v>0</v>
      </c>
      <c r="BH173" s="167">
        <f>IF(N173="sníž. přenesená",J173,0)</f>
        <v>0</v>
      </c>
      <c r="BI173" s="167">
        <f>IF(N173="nulová",J173,0)</f>
        <v>0</v>
      </c>
      <c r="BJ173" s="15" t="s">
        <v>81</v>
      </c>
      <c r="BK173" s="167">
        <f>ROUND(I173*H173,2)</f>
        <v>0</v>
      </c>
      <c r="BL173" s="15" t="s">
        <v>119</v>
      </c>
      <c r="BM173" s="166" t="s">
        <v>282</v>
      </c>
    </row>
    <row r="174" spans="1:65" s="2" customFormat="1" ht="14.4" customHeight="1">
      <c r="A174" s="30"/>
      <c r="B174" s="154"/>
      <c r="C174" s="168" t="s">
        <v>283</v>
      </c>
      <c r="D174" s="168" t="s">
        <v>125</v>
      </c>
      <c r="E174" s="169" t="s">
        <v>284</v>
      </c>
      <c r="F174" s="170" t="s">
        <v>285</v>
      </c>
      <c r="G174" s="171" t="s">
        <v>199</v>
      </c>
      <c r="H174" s="172">
        <v>25.9</v>
      </c>
      <c r="I174" s="173"/>
      <c r="J174" s="174">
        <f>ROUND(I174*H174,2)</f>
        <v>0</v>
      </c>
      <c r="K174" s="170" t="s">
        <v>118</v>
      </c>
      <c r="L174" s="175"/>
      <c r="M174" s="176" t="s">
        <v>1</v>
      </c>
      <c r="N174" s="177" t="s">
        <v>38</v>
      </c>
      <c r="O174" s="56"/>
      <c r="P174" s="164">
        <f>O174*H174</f>
        <v>0</v>
      </c>
      <c r="Q174" s="164">
        <v>0.2</v>
      </c>
      <c r="R174" s="164">
        <f>Q174*H174</f>
        <v>5.18</v>
      </c>
      <c r="S174" s="164">
        <v>0</v>
      </c>
      <c r="T174" s="16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6" t="s">
        <v>130</v>
      </c>
      <c r="AT174" s="166" t="s">
        <v>125</v>
      </c>
      <c r="AU174" s="166" t="s">
        <v>83</v>
      </c>
      <c r="AY174" s="15" t="s">
        <v>111</v>
      </c>
      <c r="BE174" s="167">
        <f>IF(N174="základní",J174,0)</f>
        <v>0</v>
      </c>
      <c r="BF174" s="167">
        <f>IF(N174="snížená",J174,0)</f>
        <v>0</v>
      </c>
      <c r="BG174" s="167">
        <f>IF(N174="zákl. přenesená",J174,0)</f>
        <v>0</v>
      </c>
      <c r="BH174" s="167">
        <f>IF(N174="sníž. přenesená",J174,0)</f>
        <v>0</v>
      </c>
      <c r="BI174" s="167">
        <f>IF(N174="nulová",J174,0)</f>
        <v>0</v>
      </c>
      <c r="BJ174" s="15" t="s">
        <v>81</v>
      </c>
      <c r="BK174" s="167">
        <f>ROUND(I174*H174,2)</f>
        <v>0</v>
      </c>
      <c r="BL174" s="15" t="s">
        <v>119</v>
      </c>
      <c r="BM174" s="166" t="s">
        <v>286</v>
      </c>
    </row>
    <row r="175" spans="1:65" s="13" customFormat="1" ht="10.199999999999999">
      <c r="B175" s="178"/>
      <c r="D175" s="179" t="s">
        <v>132</v>
      </c>
      <c r="E175" s="180" t="s">
        <v>1</v>
      </c>
      <c r="F175" s="181" t="s">
        <v>287</v>
      </c>
      <c r="H175" s="182">
        <v>25.9</v>
      </c>
      <c r="I175" s="183"/>
      <c r="L175" s="178"/>
      <c r="M175" s="184"/>
      <c r="N175" s="185"/>
      <c r="O175" s="185"/>
      <c r="P175" s="185"/>
      <c r="Q175" s="185"/>
      <c r="R175" s="185"/>
      <c r="S175" s="185"/>
      <c r="T175" s="186"/>
      <c r="AT175" s="180" t="s">
        <v>132</v>
      </c>
      <c r="AU175" s="180" t="s">
        <v>83</v>
      </c>
      <c r="AV175" s="13" t="s">
        <v>83</v>
      </c>
      <c r="AW175" s="13" t="s">
        <v>30</v>
      </c>
      <c r="AX175" s="13" t="s">
        <v>81</v>
      </c>
      <c r="AY175" s="180" t="s">
        <v>111</v>
      </c>
    </row>
    <row r="176" spans="1:65" s="2" customFormat="1" ht="14.4" customHeight="1">
      <c r="A176" s="30"/>
      <c r="B176" s="154"/>
      <c r="C176" s="155" t="s">
        <v>288</v>
      </c>
      <c r="D176" s="155" t="s">
        <v>114</v>
      </c>
      <c r="E176" s="156" t="s">
        <v>289</v>
      </c>
      <c r="F176" s="157" t="s">
        <v>290</v>
      </c>
      <c r="G176" s="158" t="s">
        <v>291</v>
      </c>
      <c r="H176" s="159">
        <v>414.4</v>
      </c>
      <c r="I176" s="160"/>
      <c r="J176" s="161">
        <f>ROUND(I176*H176,2)</f>
        <v>0</v>
      </c>
      <c r="K176" s="157" t="s">
        <v>1</v>
      </c>
      <c r="L176" s="31"/>
      <c r="M176" s="162" t="s">
        <v>1</v>
      </c>
      <c r="N176" s="163" t="s">
        <v>38</v>
      </c>
      <c r="O176" s="56"/>
      <c r="P176" s="164">
        <f>O176*H176</f>
        <v>0</v>
      </c>
      <c r="Q176" s="164">
        <v>0</v>
      </c>
      <c r="R176" s="164">
        <f>Q176*H176</f>
        <v>0</v>
      </c>
      <c r="S176" s="164">
        <v>0</v>
      </c>
      <c r="T176" s="16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6" t="s">
        <v>119</v>
      </c>
      <c r="AT176" s="166" t="s">
        <v>114</v>
      </c>
      <c r="AU176" s="166" t="s">
        <v>83</v>
      </c>
      <c r="AY176" s="15" t="s">
        <v>111</v>
      </c>
      <c r="BE176" s="167">
        <f>IF(N176="základní",J176,0)</f>
        <v>0</v>
      </c>
      <c r="BF176" s="167">
        <f>IF(N176="snížená",J176,0)</f>
        <v>0</v>
      </c>
      <c r="BG176" s="167">
        <f>IF(N176="zákl. přenesená",J176,0)</f>
        <v>0</v>
      </c>
      <c r="BH176" s="167">
        <f>IF(N176="sníž. přenesená",J176,0)</f>
        <v>0</v>
      </c>
      <c r="BI176" s="167">
        <f>IF(N176="nulová",J176,0)</f>
        <v>0</v>
      </c>
      <c r="BJ176" s="15" t="s">
        <v>81</v>
      </c>
      <c r="BK176" s="167">
        <f>ROUND(I176*H176,2)</f>
        <v>0</v>
      </c>
      <c r="BL176" s="15" t="s">
        <v>119</v>
      </c>
      <c r="BM176" s="166" t="s">
        <v>292</v>
      </c>
    </row>
    <row r="177" spans="1:65" s="13" customFormat="1" ht="10.199999999999999">
      <c r="B177" s="178"/>
      <c r="D177" s="179" t="s">
        <v>132</v>
      </c>
      <c r="E177" s="180" t="s">
        <v>1</v>
      </c>
      <c r="F177" s="181" t="s">
        <v>293</v>
      </c>
      <c r="H177" s="182">
        <v>414.4</v>
      </c>
      <c r="I177" s="183"/>
      <c r="L177" s="178"/>
      <c r="M177" s="184"/>
      <c r="N177" s="185"/>
      <c r="O177" s="185"/>
      <c r="P177" s="185"/>
      <c r="Q177" s="185"/>
      <c r="R177" s="185"/>
      <c r="S177" s="185"/>
      <c r="T177" s="186"/>
      <c r="AT177" s="180" t="s">
        <v>132</v>
      </c>
      <c r="AU177" s="180" t="s">
        <v>83</v>
      </c>
      <c r="AV177" s="13" t="s">
        <v>83</v>
      </c>
      <c r="AW177" s="13" t="s">
        <v>30</v>
      </c>
      <c r="AX177" s="13" t="s">
        <v>81</v>
      </c>
      <c r="AY177" s="180" t="s">
        <v>111</v>
      </c>
    </row>
    <row r="178" spans="1:65" s="2" customFormat="1" ht="14.4" customHeight="1">
      <c r="A178" s="30"/>
      <c r="B178" s="154"/>
      <c r="C178" s="155" t="s">
        <v>294</v>
      </c>
      <c r="D178" s="155" t="s">
        <v>114</v>
      </c>
      <c r="E178" s="156" t="s">
        <v>295</v>
      </c>
      <c r="F178" s="157" t="s">
        <v>296</v>
      </c>
      <c r="G178" s="158" t="s">
        <v>189</v>
      </c>
      <c r="H178" s="159">
        <v>259</v>
      </c>
      <c r="I178" s="160"/>
      <c r="J178" s="161">
        <f>ROUND(I178*H178,2)</f>
        <v>0</v>
      </c>
      <c r="K178" s="157" t="s">
        <v>1</v>
      </c>
      <c r="L178" s="31"/>
      <c r="M178" s="162" t="s">
        <v>1</v>
      </c>
      <c r="N178" s="163" t="s">
        <v>38</v>
      </c>
      <c r="O178" s="56"/>
      <c r="P178" s="164">
        <f>O178*H178</f>
        <v>0</v>
      </c>
      <c r="Q178" s="164">
        <v>0</v>
      </c>
      <c r="R178" s="164">
        <f>Q178*H178</f>
        <v>0</v>
      </c>
      <c r="S178" s="164">
        <v>0</v>
      </c>
      <c r="T178" s="16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6" t="s">
        <v>119</v>
      </c>
      <c r="AT178" s="166" t="s">
        <v>114</v>
      </c>
      <c r="AU178" s="166" t="s">
        <v>83</v>
      </c>
      <c r="AY178" s="15" t="s">
        <v>111</v>
      </c>
      <c r="BE178" s="167">
        <f>IF(N178="základní",J178,0)</f>
        <v>0</v>
      </c>
      <c r="BF178" s="167">
        <f>IF(N178="snížená",J178,0)</f>
        <v>0</v>
      </c>
      <c r="BG178" s="167">
        <f>IF(N178="zákl. přenesená",J178,0)</f>
        <v>0</v>
      </c>
      <c r="BH178" s="167">
        <f>IF(N178="sníž. přenesená",J178,0)</f>
        <v>0</v>
      </c>
      <c r="BI178" s="167">
        <f>IF(N178="nulová",J178,0)</f>
        <v>0</v>
      </c>
      <c r="BJ178" s="15" t="s">
        <v>81</v>
      </c>
      <c r="BK178" s="167">
        <f>ROUND(I178*H178,2)</f>
        <v>0</v>
      </c>
      <c r="BL178" s="15" t="s">
        <v>119</v>
      </c>
      <c r="BM178" s="166" t="s">
        <v>297</v>
      </c>
    </row>
    <row r="179" spans="1:65" s="2" customFormat="1" ht="14.4" customHeight="1">
      <c r="A179" s="30"/>
      <c r="B179" s="154"/>
      <c r="C179" s="155" t="s">
        <v>298</v>
      </c>
      <c r="D179" s="155" t="s">
        <v>114</v>
      </c>
      <c r="E179" s="156" t="s">
        <v>299</v>
      </c>
      <c r="F179" s="157" t="s">
        <v>300</v>
      </c>
      <c r="G179" s="158" t="s">
        <v>164</v>
      </c>
      <c r="H179" s="159">
        <v>129.5</v>
      </c>
      <c r="I179" s="160"/>
      <c r="J179" s="161">
        <f>ROUND(I179*H179,2)</f>
        <v>0</v>
      </c>
      <c r="K179" s="157" t="s">
        <v>1</v>
      </c>
      <c r="L179" s="31"/>
      <c r="M179" s="162" t="s">
        <v>1</v>
      </c>
      <c r="N179" s="163" t="s">
        <v>38</v>
      </c>
      <c r="O179" s="56"/>
      <c r="P179" s="164">
        <f>O179*H179</f>
        <v>0</v>
      </c>
      <c r="Q179" s="164">
        <v>0</v>
      </c>
      <c r="R179" s="164">
        <f>Q179*H179</f>
        <v>0</v>
      </c>
      <c r="S179" s="164">
        <v>0</v>
      </c>
      <c r="T179" s="16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6" t="s">
        <v>119</v>
      </c>
      <c r="AT179" s="166" t="s">
        <v>114</v>
      </c>
      <c r="AU179" s="166" t="s">
        <v>83</v>
      </c>
      <c r="AY179" s="15" t="s">
        <v>111</v>
      </c>
      <c r="BE179" s="167">
        <f>IF(N179="základní",J179,0)</f>
        <v>0</v>
      </c>
      <c r="BF179" s="167">
        <f>IF(N179="snížená",J179,0)</f>
        <v>0</v>
      </c>
      <c r="BG179" s="167">
        <f>IF(N179="zákl. přenesená",J179,0)</f>
        <v>0</v>
      </c>
      <c r="BH179" s="167">
        <f>IF(N179="sníž. přenesená",J179,0)</f>
        <v>0</v>
      </c>
      <c r="BI179" s="167">
        <f>IF(N179="nulová",J179,0)</f>
        <v>0</v>
      </c>
      <c r="BJ179" s="15" t="s">
        <v>81</v>
      </c>
      <c r="BK179" s="167">
        <f>ROUND(I179*H179,2)</f>
        <v>0</v>
      </c>
      <c r="BL179" s="15" t="s">
        <v>119</v>
      </c>
      <c r="BM179" s="166" t="s">
        <v>301</v>
      </c>
    </row>
    <row r="180" spans="1:65" s="13" customFormat="1" ht="10.199999999999999">
      <c r="B180" s="178"/>
      <c r="D180" s="179" t="s">
        <v>132</v>
      </c>
      <c r="E180" s="180" t="s">
        <v>1</v>
      </c>
      <c r="F180" s="181" t="s">
        <v>302</v>
      </c>
      <c r="H180" s="182">
        <v>129.5</v>
      </c>
      <c r="I180" s="183"/>
      <c r="L180" s="178"/>
      <c r="M180" s="184"/>
      <c r="N180" s="185"/>
      <c r="O180" s="185"/>
      <c r="P180" s="185"/>
      <c r="Q180" s="185"/>
      <c r="R180" s="185"/>
      <c r="S180" s="185"/>
      <c r="T180" s="186"/>
      <c r="AT180" s="180" t="s">
        <v>132</v>
      </c>
      <c r="AU180" s="180" t="s">
        <v>83</v>
      </c>
      <c r="AV180" s="13" t="s">
        <v>83</v>
      </c>
      <c r="AW180" s="13" t="s">
        <v>30</v>
      </c>
      <c r="AX180" s="13" t="s">
        <v>81</v>
      </c>
      <c r="AY180" s="180" t="s">
        <v>111</v>
      </c>
    </row>
    <row r="181" spans="1:65" s="2" customFormat="1" ht="14.4" customHeight="1">
      <c r="A181" s="30"/>
      <c r="B181" s="154"/>
      <c r="C181" s="155" t="s">
        <v>303</v>
      </c>
      <c r="D181" s="155" t="s">
        <v>114</v>
      </c>
      <c r="E181" s="156" t="s">
        <v>304</v>
      </c>
      <c r="F181" s="157" t="s">
        <v>305</v>
      </c>
      <c r="G181" s="158" t="s">
        <v>189</v>
      </c>
      <c r="H181" s="159">
        <v>259</v>
      </c>
      <c r="I181" s="160"/>
      <c r="J181" s="161">
        <f>ROUND(I181*H181,2)</f>
        <v>0</v>
      </c>
      <c r="K181" s="157" t="s">
        <v>1</v>
      </c>
      <c r="L181" s="31"/>
      <c r="M181" s="162" t="s">
        <v>1</v>
      </c>
      <c r="N181" s="163" t="s">
        <v>38</v>
      </c>
      <c r="O181" s="56"/>
      <c r="P181" s="164">
        <f>O181*H181</f>
        <v>0</v>
      </c>
      <c r="Q181" s="164">
        <v>0</v>
      </c>
      <c r="R181" s="164">
        <f>Q181*H181</f>
        <v>0</v>
      </c>
      <c r="S181" s="164">
        <v>0</v>
      </c>
      <c r="T181" s="165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6" t="s">
        <v>119</v>
      </c>
      <c r="AT181" s="166" t="s">
        <v>114</v>
      </c>
      <c r="AU181" s="166" t="s">
        <v>83</v>
      </c>
      <c r="AY181" s="15" t="s">
        <v>111</v>
      </c>
      <c r="BE181" s="167">
        <f>IF(N181="základní",J181,0)</f>
        <v>0</v>
      </c>
      <c r="BF181" s="167">
        <f>IF(N181="snížená",J181,0)</f>
        <v>0</v>
      </c>
      <c r="BG181" s="167">
        <f>IF(N181="zákl. přenesená",J181,0)</f>
        <v>0</v>
      </c>
      <c r="BH181" s="167">
        <f>IF(N181="sníž. přenesená",J181,0)</f>
        <v>0</v>
      </c>
      <c r="BI181" s="167">
        <f>IF(N181="nulová",J181,0)</f>
        <v>0</v>
      </c>
      <c r="BJ181" s="15" t="s">
        <v>81</v>
      </c>
      <c r="BK181" s="167">
        <f>ROUND(I181*H181,2)</f>
        <v>0</v>
      </c>
      <c r="BL181" s="15" t="s">
        <v>119</v>
      </c>
      <c r="BM181" s="166" t="s">
        <v>306</v>
      </c>
    </row>
    <row r="182" spans="1:65" s="2" customFormat="1" ht="14.4" customHeight="1">
      <c r="A182" s="30"/>
      <c r="B182" s="154"/>
      <c r="C182" s="155" t="s">
        <v>307</v>
      </c>
      <c r="D182" s="155" t="s">
        <v>114</v>
      </c>
      <c r="E182" s="156" t="s">
        <v>308</v>
      </c>
      <c r="F182" s="157" t="s">
        <v>309</v>
      </c>
      <c r="G182" s="158" t="s">
        <v>189</v>
      </c>
      <c r="H182" s="159">
        <v>19</v>
      </c>
      <c r="I182" s="160"/>
      <c r="J182" s="161">
        <f>ROUND(I182*H182,2)</f>
        <v>0</v>
      </c>
      <c r="K182" s="157" t="s">
        <v>1</v>
      </c>
      <c r="L182" s="31"/>
      <c r="M182" s="162" t="s">
        <v>1</v>
      </c>
      <c r="N182" s="163" t="s">
        <v>38</v>
      </c>
      <c r="O182" s="56"/>
      <c r="P182" s="164">
        <f>O182*H182</f>
        <v>0</v>
      </c>
      <c r="Q182" s="164">
        <v>0</v>
      </c>
      <c r="R182" s="164">
        <f>Q182*H182</f>
        <v>0</v>
      </c>
      <c r="S182" s="164">
        <v>0</v>
      </c>
      <c r="T182" s="165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6" t="s">
        <v>119</v>
      </c>
      <c r="AT182" s="166" t="s">
        <v>114</v>
      </c>
      <c r="AU182" s="166" t="s">
        <v>83</v>
      </c>
      <c r="AY182" s="15" t="s">
        <v>111</v>
      </c>
      <c r="BE182" s="167">
        <f>IF(N182="základní",J182,0)</f>
        <v>0</v>
      </c>
      <c r="BF182" s="167">
        <f>IF(N182="snížená",J182,0)</f>
        <v>0</v>
      </c>
      <c r="BG182" s="167">
        <f>IF(N182="zákl. přenesená",J182,0)</f>
        <v>0</v>
      </c>
      <c r="BH182" s="167">
        <f>IF(N182="sníž. přenesená",J182,0)</f>
        <v>0</v>
      </c>
      <c r="BI182" s="167">
        <f>IF(N182="nulová",J182,0)</f>
        <v>0</v>
      </c>
      <c r="BJ182" s="15" t="s">
        <v>81</v>
      </c>
      <c r="BK182" s="167">
        <f>ROUND(I182*H182,2)</f>
        <v>0</v>
      </c>
      <c r="BL182" s="15" t="s">
        <v>119</v>
      </c>
      <c r="BM182" s="166" t="s">
        <v>310</v>
      </c>
    </row>
    <row r="183" spans="1:65" s="2" customFormat="1" ht="14.4" customHeight="1">
      <c r="A183" s="30"/>
      <c r="B183" s="154"/>
      <c r="C183" s="155" t="s">
        <v>311</v>
      </c>
      <c r="D183" s="155" t="s">
        <v>114</v>
      </c>
      <c r="E183" s="156" t="s">
        <v>312</v>
      </c>
      <c r="F183" s="157" t="s">
        <v>313</v>
      </c>
      <c r="G183" s="158" t="s">
        <v>189</v>
      </c>
      <c r="H183" s="159">
        <v>240</v>
      </c>
      <c r="I183" s="160"/>
      <c r="J183" s="161">
        <f>ROUND(I183*H183,2)</f>
        <v>0</v>
      </c>
      <c r="K183" s="157" t="s">
        <v>1</v>
      </c>
      <c r="L183" s="31"/>
      <c r="M183" s="162" t="s">
        <v>1</v>
      </c>
      <c r="N183" s="163" t="s">
        <v>38</v>
      </c>
      <c r="O183" s="56"/>
      <c r="P183" s="164">
        <f>O183*H183</f>
        <v>0</v>
      </c>
      <c r="Q183" s="164">
        <v>0</v>
      </c>
      <c r="R183" s="164">
        <f>Q183*H183</f>
        <v>0</v>
      </c>
      <c r="S183" s="164">
        <v>0</v>
      </c>
      <c r="T183" s="16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6" t="s">
        <v>119</v>
      </c>
      <c r="AT183" s="166" t="s">
        <v>114</v>
      </c>
      <c r="AU183" s="166" t="s">
        <v>83</v>
      </c>
      <c r="AY183" s="15" t="s">
        <v>111</v>
      </c>
      <c r="BE183" s="167">
        <f>IF(N183="základní",J183,0)</f>
        <v>0</v>
      </c>
      <c r="BF183" s="167">
        <f>IF(N183="snížená",J183,0)</f>
        <v>0</v>
      </c>
      <c r="BG183" s="167">
        <f>IF(N183="zákl. přenesená",J183,0)</f>
        <v>0</v>
      </c>
      <c r="BH183" s="167">
        <f>IF(N183="sníž. přenesená",J183,0)</f>
        <v>0</v>
      </c>
      <c r="BI183" s="167">
        <f>IF(N183="nulová",J183,0)</f>
        <v>0</v>
      </c>
      <c r="BJ183" s="15" t="s">
        <v>81</v>
      </c>
      <c r="BK183" s="167">
        <f>ROUND(I183*H183,2)</f>
        <v>0</v>
      </c>
      <c r="BL183" s="15" t="s">
        <v>119</v>
      </c>
      <c r="BM183" s="166" t="s">
        <v>314</v>
      </c>
    </row>
    <row r="184" spans="1:65" s="2" customFormat="1" ht="21.6" customHeight="1">
      <c r="A184" s="30"/>
      <c r="B184" s="154"/>
      <c r="C184" s="155" t="s">
        <v>315</v>
      </c>
      <c r="D184" s="155" t="s">
        <v>114</v>
      </c>
      <c r="E184" s="156" t="s">
        <v>316</v>
      </c>
      <c r="F184" s="157" t="s">
        <v>317</v>
      </c>
      <c r="G184" s="158" t="s">
        <v>199</v>
      </c>
      <c r="H184" s="159">
        <v>12.95</v>
      </c>
      <c r="I184" s="160"/>
      <c r="J184" s="161">
        <f>ROUND(I184*H184,2)</f>
        <v>0</v>
      </c>
      <c r="K184" s="157" t="s">
        <v>118</v>
      </c>
      <c r="L184" s="31"/>
      <c r="M184" s="162" t="s">
        <v>1</v>
      </c>
      <c r="N184" s="163" t="s">
        <v>38</v>
      </c>
      <c r="O184" s="56"/>
      <c r="P184" s="164">
        <f>O184*H184</f>
        <v>0</v>
      </c>
      <c r="Q184" s="164">
        <v>0</v>
      </c>
      <c r="R184" s="164">
        <f>Q184*H184</f>
        <v>0</v>
      </c>
      <c r="S184" s="164">
        <v>0</v>
      </c>
      <c r="T184" s="16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6" t="s">
        <v>119</v>
      </c>
      <c r="AT184" s="166" t="s">
        <v>114</v>
      </c>
      <c r="AU184" s="166" t="s">
        <v>83</v>
      </c>
      <c r="AY184" s="15" t="s">
        <v>111</v>
      </c>
      <c r="BE184" s="167">
        <f>IF(N184="základní",J184,0)</f>
        <v>0</v>
      </c>
      <c r="BF184" s="167">
        <f>IF(N184="snížená",J184,0)</f>
        <v>0</v>
      </c>
      <c r="BG184" s="167">
        <f>IF(N184="zákl. přenesená",J184,0)</f>
        <v>0</v>
      </c>
      <c r="BH184" s="167">
        <f>IF(N184="sníž. přenesená",J184,0)</f>
        <v>0</v>
      </c>
      <c r="BI184" s="167">
        <f>IF(N184="nulová",J184,0)</f>
        <v>0</v>
      </c>
      <c r="BJ184" s="15" t="s">
        <v>81</v>
      </c>
      <c r="BK184" s="167">
        <f>ROUND(I184*H184,2)</f>
        <v>0</v>
      </c>
      <c r="BL184" s="15" t="s">
        <v>119</v>
      </c>
      <c r="BM184" s="166" t="s">
        <v>318</v>
      </c>
    </row>
    <row r="185" spans="1:65" s="13" customFormat="1" ht="10.199999999999999">
      <c r="B185" s="178"/>
      <c r="D185" s="179" t="s">
        <v>132</v>
      </c>
      <c r="E185" s="180" t="s">
        <v>1</v>
      </c>
      <c r="F185" s="181" t="s">
        <v>319</v>
      </c>
      <c r="H185" s="182">
        <v>12.95</v>
      </c>
      <c r="I185" s="183"/>
      <c r="L185" s="178"/>
      <c r="M185" s="184"/>
      <c r="N185" s="185"/>
      <c r="O185" s="185"/>
      <c r="P185" s="185"/>
      <c r="Q185" s="185"/>
      <c r="R185" s="185"/>
      <c r="S185" s="185"/>
      <c r="T185" s="186"/>
      <c r="AT185" s="180" t="s">
        <v>132</v>
      </c>
      <c r="AU185" s="180" t="s">
        <v>83</v>
      </c>
      <c r="AV185" s="13" t="s">
        <v>83</v>
      </c>
      <c r="AW185" s="13" t="s">
        <v>30</v>
      </c>
      <c r="AX185" s="13" t="s">
        <v>81</v>
      </c>
      <c r="AY185" s="180" t="s">
        <v>111</v>
      </c>
    </row>
    <row r="186" spans="1:65" s="2" customFormat="1" ht="21.6" customHeight="1">
      <c r="A186" s="30"/>
      <c r="B186" s="154"/>
      <c r="C186" s="155" t="s">
        <v>320</v>
      </c>
      <c r="D186" s="155" t="s">
        <v>114</v>
      </c>
      <c r="E186" s="156" t="s">
        <v>321</v>
      </c>
      <c r="F186" s="157" t="s">
        <v>322</v>
      </c>
      <c r="G186" s="158" t="s">
        <v>199</v>
      </c>
      <c r="H186" s="159">
        <v>116.55</v>
      </c>
      <c r="I186" s="160"/>
      <c r="J186" s="161">
        <f>ROUND(I186*H186,2)</f>
        <v>0</v>
      </c>
      <c r="K186" s="157" t="s">
        <v>118</v>
      </c>
      <c r="L186" s="31"/>
      <c r="M186" s="162" t="s">
        <v>1</v>
      </c>
      <c r="N186" s="163" t="s">
        <v>38</v>
      </c>
      <c r="O186" s="56"/>
      <c r="P186" s="164">
        <f>O186*H186</f>
        <v>0</v>
      </c>
      <c r="Q186" s="164">
        <v>0</v>
      </c>
      <c r="R186" s="164">
        <f>Q186*H186</f>
        <v>0</v>
      </c>
      <c r="S186" s="164">
        <v>0</v>
      </c>
      <c r="T186" s="16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6" t="s">
        <v>119</v>
      </c>
      <c r="AT186" s="166" t="s">
        <v>114</v>
      </c>
      <c r="AU186" s="166" t="s">
        <v>83</v>
      </c>
      <c r="AY186" s="15" t="s">
        <v>111</v>
      </c>
      <c r="BE186" s="167">
        <f>IF(N186="základní",J186,0)</f>
        <v>0</v>
      </c>
      <c r="BF186" s="167">
        <f>IF(N186="snížená",J186,0)</f>
        <v>0</v>
      </c>
      <c r="BG186" s="167">
        <f>IF(N186="zákl. přenesená",J186,0)</f>
        <v>0</v>
      </c>
      <c r="BH186" s="167">
        <f>IF(N186="sníž. přenesená",J186,0)</f>
        <v>0</v>
      </c>
      <c r="BI186" s="167">
        <f>IF(N186="nulová",J186,0)</f>
        <v>0</v>
      </c>
      <c r="BJ186" s="15" t="s">
        <v>81</v>
      </c>
      <c r="BK186" s="167">
        <f>ROUND(I186*H186,2)</f>
        <v>0</v>
      </c>
      <c r="BL186" s="15" t="s">
        <v>119</v>
      </c>
      <c r="BM186" s="166" t="s">
        <v>323</v>
      </c>
    </row>
    <row r="187" spans="1:65" s="13" customFormat="1" ht="10.199999999999999">
      <c r="B187" s="178"/>
      <c r="D187" s="179" t="s">
        <v>132</v>
      </c>
      <c r="E187" s="180" t="s">
        <v>1</v>
      </c>
      <c r="F187" s="181" t="s">
        <v>324</v>
      </c>
      <c r="H187" s="182">
        <v>116.55</v>
      </c>
      <c r="I187" s="183"/>
      <c r="L187" s="178"/>
      <c r="M187" s="187"/>
      <c r="N187" s="188"/>
      <c r="O187" s="188"/>
      <c r="P187" s="188"/>
      <c r="Q187" s="188"/>
      <c r="R187" s="188"/>
      <c r="S187" s="188"/>
      <c r="T187" s="189"/>
      <c r="AT187" s="180" t="s">
        <v>132</v>
      </c>
      <c r="AU187" s="180" t="s">
        <v>83</v>
      </c>
      <c r="AV187" s="13" t="s">
        <v>83</v>
      </c>
      <c r="AW187" s="13" t="s">
        <v>30</v>
      </c>
      <c r="AX187" s="13" t="s">
        <v>81</v>
      </c>
      <c r="AY187" s="180" t="s">
        <v>111</v>
      </c>
    </row>
    <row r="188" spans="1:65" s="2" customFormat="1" ht="6.9" customHeight="1">
      <c r="A188" s="30"/>
      <c r="B188" s="45"/>
      <c r="C188" s="46"/>
      <c r="D188" s="46"/>
      <c r="E188" s="46"/>
      <c r="F188" s="46"/>
      <c r="G188" s="46"/>
      <c r="H188" s="46"/>
      <c r="I188" s="114"/>
      <c r="J188" s="46"/>
      <c r="K188" s="46"/>
      <c r="L188" s="31"/>
      <c r="M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</row>
  </sheetData>
  <autoFilter ref="C119:K18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506.1 - SO506.1 - Sadové ...</vt:lpstr>
      <vt:lpstr>'506.1 - SO506.1 - Sadové ...'!Názvy_tisku</vt:lpstr>
      <vt:lpstr>'Rekapitulace stavby'!Názvy_tisku</vt:lpstr>
      <vt:lpstr>'506.1 - SO506.1 - Sadové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2019-12-12T13:08:31Z</dcterms:created>
  <dcterms:modified xsi:type="dcterms:W3CDTF">2019-12-12T17:37:45Z</dcterms:modified>
</cp:coreProperties>
</file>